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105" windowWidth="14430" windowHeight="12735" tabRatio="806" activeTab="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s>
  <definedNames>
    <definedName name="_xlnm._FilterDatabase" localSheetId="0" hidden="1">'4-1'!$A$4:$L$95</definedName>
    <definedName name="_xlnm._FilterDatabase" localSheetId="1" hidden="1">'4-2'!$A$4:$K$105</definedName>
    <definedName name="_xlnm.Print_Area" localSheetId="0">'4-1'!$A$1:$L$95</definedName>
    <definedName name="_xlnm.Print_Area" localSheetId="1">'4-2'!$A$1:$K$105</definedName>
    <definedName name="_xlnm.Print_Area" localSheetId="2">'4-3'!$B$1:$E$15</definedName>
    <definedName name="_xlnm.Print_Area" localSheetId="3">'4-4'!$A$1:$F$14</definedName>
    <definedName name="_xlnm.Print_Area" localSheetId="4">'5-1 და 5-2 ა'!$A$1:$F$17</definedName>
    <definedName name="_xlnm.Print_Area" localSheetId="5">'5-1 და 5-2 ბ'!$A$1:$L$57</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<sst xmlns="http://schemas.openxmlformats.org/spreadsheetml/2006/main" count="898" uniqueCount="346">
  <si>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</si>
  <si>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</si>
  <si>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</si>
  <si>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</si>
  <si>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</si>
  <si>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</si>
  <si>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</si>
  <si>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</si>
  <si>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</si>
  <si>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</si>
  <si>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</si>
  <si>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</si>
  <si>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</si>
  <si>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</si>
  <si>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</si>
  <si>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ძირითადი CPV</t>
  </si>
  <si>
    <t>სავარაუდო ღირებულება</t>
  </si>
  <si>
    <t>შესყიდვის საშუალება</t>
  </si>
  <si>
    <t>კვარტლები</t>
  </si>
  <si>
    <t>ერთწლიანი/ მრავალწლიანი</t>
  </si>
  <si>
    <t>შესყიდვის საფუძველი</t>
  </si>
  <si>
    <t>დაფინანსების წყარო</t>
  </si>
  <si>
    <t>პრეისკურანტით</t>
  </si>
  <si>
    <t>ორეტაპიანი</t>
  </si>
  <si>
    <t>ალტერნატიული</t>
  </si>
  <si>
    <t>ერთობლივი</t>
  </si>
  <si>
    <t>შენიშვნა</t>
  </si>
  <si>
    <t>სულ:</t>
  </si>
  <si>
    <t>ლარებში</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</si>
  <si>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</si>
  <si>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</si>
  <si>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</si>
  <si>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</si>
  <si>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</si>
  <si>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</si>
  <si>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</si>
  <si>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 xml:space="preserve">მიმწოდებელი </t>
  </si>
  <si>
    <t xml:space="preserve">გადარიცხული თანხა                               </t>
  </si>
  <si>
    <r>
      <rPr>
        <b/>
        <i/>
        <sz val="14"/>
        <color indexed="8"/>
        <rFont val="Calibri"/>
        <family val="2"/>
      </rPr>
      <t xml:space="preserve">ინფორმაცია </t>
    </r>
    <r>
      <rPr>
        <i/>
        <u val="single"/>
        <sz val="11"/>
        <color indexed="8"/>
        <rFont val="Calibri"/>
        <family val="2"/>
      </rPr>
      <t xml:space="preserve">(ორგანიზაციის დასახელება) </t>
    </r>
    <r>
      <rPr>
        <b/>
        <sz val="14"/>
        <color indexed="8"/>
        <rFont val="Calibri"/>
        <family val="2"/>
      </rPr>
      <t xml:space="preserve">მიერ 01.01.13-დან </t>
    </r>
    <r>
      <rPr>
        <sz val="11"/>
        <color indexed="8"/>
        <rFont val="Calibri"/>
        <family val="2"/>
      </rPr>
      <t>(</t>
    </r>
    <r>
      <rPr>
        <i/>
        <u val="single"/>
        <sz val="11"/>
        <color indexed="8"/>
        <rFont val="Calibri"/>
        <family val="2"/>
      </rPr>
      <t>რიცხვი, თვე, წელი</t>
    </r>
    <r>
      <rPr>
        <sz val="11"/>
        <color indexed="8"/>
        <rFont val="Calibri"/>
        <family val="2"/>
      </rPr>
      <t>)</t>
    </r>
    <r>
      <rPr>
        <b/>
        <sz val="14"/>
        <color indexed="8"/>
        <rFont val="Calibri"/>
        <family val="2"/>
      </rPr>
      <t>-მდე  სარეკლამო რგოლების განთავსების მომსახურების სახელმწიფო შესყიდვის შესახებ</t>
    </r>
  </si>
  <si>
    <r>
      <t>ინფორმაცია 20-- წლის განმავლობაში</t>
    </r>
    <r>
      <rPr>
        <sz val="11"/>
        <color theme="1"/>
        <rFont val="Calibri"/>
        <family val="2"/>
      </rPr>
      <t xml:space="preserve"> </t>
    </r>
    <r>
      <rPr>
        <u val="single"/>
        <sz val="11"/>
        <color indexed="8"/>
        <rFont val="Calibri"/>
        <family val="2"/>
      </rPr>
      <t>(ორგანიზაციის დასახელება)</t>
    </r>
    <r>
      <rPr>
        <b/>
        <sz val="14"/>
        <color indexed="8"/>
        <rFont val="Calibri"/>
        <family val="2"/>
      </rPr>
      <t xml:space="preserve"> მიერ გაცემული გრანტების შესახებ</t>
    </r>
    <r>
      <rPr>
        <u val="single"/>
        <sz val="11"/>
        <color indexed="8"/>
        <rFont val="Calibri"/>
        <family val="2"/>
      </rPr>
      <t xml:space="preserve"> (რიცხვი, თვე, წელი) </t>
    </r>
    <r>
      <rPr>
        <b/>
        <sz val="14"/>
        <color indexed="8"/>
        <rFont val="Calibri"/>
        <family val="2"/>
      </rPr>
      <t>მდგომარეობით</t>
    </r>
  </si>
  <si>
    <t>№</t>
  </si>
  <si>
    <t>საგრანტო პროექტის დასახელება</t>
  </si>
  <si>
    <t>გრანტის მიმღები</t>
  </si>
  <si>
    <t>გრანტის მიზნობრიობა</t>
  </si>
  <si>
    <t>გრანტის მოცულობა</t>
  </si>
  <si>
    <t>გადარიცხული თანხის ოდენობა</t>
  </si>
  <si>
    <t>სულ ჯამურად</t>
  </si>
  <si>
    <t>ფონდის დასახელება</t>
  </si>
  <si>
    <t>მიზნობრიობა</t>
  </si>
  <si>
    <t>სამართლებრივი აქტი</t>
  </si>
  <si>
    <t>გადარიცხული თანხა</t>
  </si>
  <si>
    <r>
      <t>ინფორმაცია</t>
    </r>
    <r>
      <rPr>
        <b/>
        <u val="single"/>
        <sz val="11"/>
        <color indexed="8"/>
        <rFont val="Calibri"/>
        <family val="2"/>
      </rPr>
      <t xml:space="preserve"> </t>
    </r>
    <r>
      <rPr>
        <u val="single"/>
        <sz val="11"/>
        <color indexed="8"/>
        <rFont val="Calibri"/>
        <family val="2"/>
      </rPr>
      <t>(ორგანიზაციის დასახელება)-</t>
    </r>
    <r>
      <rPr>
        <b/>
        <sz val="14"/>
        <color indexed="8"/>
        <rFont val="Calibri"/>
        <family val="2"/>
      </rPr>
      <t xml:space="preserve">ისთვის საერთო დანიშნულების სახელმწიფო ფონდებიდან გამოყოფილი სახსრების ხარჯვის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</si>
  <si>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</si>
  <si>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</si>
  <si>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</si>
  <si>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</si>
  <si>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</si>
  <si>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</si>
  <si>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</si>
  <si>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</si>
  <si>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</si>
  <si>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</si>
  <si>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</si>
  <si>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r>
      <t xml:space="preserve">ინფორმაცია </t>
    </r>
    <r>
      <rPr>
        <sz val="11"/>
        <color indexed="8"/>
        <rFont val="Calibri"/>
        <family val="2"/>
      </rPr>
      <t>(</t>
    </r>
    <r>
      <rPr>
        <u val="single"/>
        <sz val="11"/>
        <color indexed="8"/>
        <rFont val="Calibri"/>
        <family val="2"/>
      </rPr>
      <t>ორგანიზაციის დასახელება)</t>
    </r>
    <r>
      <rPr>
        <b/>
        <sz val="14"/>
        <color indexed="8"/>
        <rFont val="Calibri"/>
        <family val="2"/>
      </rPr>
      <t xml:space="preserve">-ის ბალანსზე  რიცხული უძრავი ქონების შესახებ </t>
    </r>
    <r>
      <rPr>
        <sz val="11"/>
        <color indexed="8"/>
        <rFont val="Calibri"/>
        <family val="2"/>
      </rPr>
      <t xml:space="preserve"> (რიცხვი, თვე, წელი)</t>
    </r>
    <r>
      <rPr>
        <sz val="14"/>
        <color indexed="8"/>
        <rFont val="Calibri"/>
        <family val="2"/>
      </rPr>
      <t xml:space="preserve"> </t>
    </r>
    <r>
      <rPr>
        <b/>
        <sz val="14"/>
        <color indexed="8"/>
        <rFont val="Calibri"/>
        <family val="2"/>
      </rPr>
      <t>მდგომარეობით</t>
    </r>
  </si>
  <si>
    <t>გამოშვების წელი</t>
  </si>
  <si>
    <t>ავტომანქანის მოდელი</t>
  </si>
  <si>
    <r>
      <t xml:space="preserve">ინფორმაცია </t>
    </r>
    <r>
      <rPr>
        <u val="single"/>
        <sz val="11"/>
        <color indexed="8"/>
        <rFont val="Calibri"/>
        <family val="2"/>
      </rPr>
      <t xml:space="preserve">(ორგანიზაციის დასახელება) </t>
    </r>
    <r>
      <rPr>
        <b/>
        <sz val="14"/>
        <color indexed="8"/>
        <rFont val="Calibri"/>
        <family val="2"/>
      </rPr>
      <t>ბალანსზე რიცხული ავტომანქანების შესახებ</t>
    </r>
    <r>
      <rPr>
        <u val="single"/>
        <sz val="11"/>
        <color indexed="8"/>
        <rFont val="Calibri"/>
        <family val="2"/>
      </rPr>
      <t xml:space="preserve"> (რიცხვი, თვე, წელი)</t>
    </r>
    <r>
      <rPr>
        <b/>
        <sz val="14"/>
        <color indexed="8"/>
        <rFont val="Calibri"/>
        <family val="2"/>
      </rPr>
      <t xml:space="preserve"> მდგომარეობით</t>
    </r>
  </si>
  <si>
    <t>ლიტრებში</t>
  </si>
  <si>
    <t>20-- წლის განმავლობაში მოხმარებული საწვავის ხარჯი</t>
  </si>
  <si>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მიერ მოხმარებული საწვავის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</si>
  <si>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20-- წლის განმავლობაში ავტოსატრანსპორტო საშუალებების ტექნიკურ მომსახურებაზე გაწეული ხარჯები</t>
  </si>
  <si>
    <r>
      <t>ინფორმაცია 20-- წლის განმავლობაში</t>
    </r>
    <r>
      <rPr>
        <sz val="11"/>
        <color theme="1"/>
        <rFont val="Calibri"/>
        <family val="2"/>
      </rPr>
      <t xml:space="preserve"> </t>
    </r>
    <r>
      <rPr>
        <u val="single"/>
        <sz val="11"/>
        <color indexed="8"/>
        <rFont val="Calibri"/>
        <family val="2"/>
      </rPr>
      <t>(ორგანიზაციის დასახელება)-</t>
    </r>
    <r>
      <rPr>
        <b/>
        <u val="single"/>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t>
    </r>
    <r>
      <rPr>
        <u val="single"/>
        <sz val="11"/>
        <color indexed="8"/>
        <rFont val="Calibri"/>
        <family val="2"/>
      </rPr>
      <t xml:space="preserve"> (რიცხვი, თვე, წელი) </t>
    </r>
    <r>
      <rPr>
        <b/>
        <sz val="14"/>
        <color indexed="8"/>
        <rFont val="Calibri"/>
        <family val="2"/>
      </rPr>
      <t>მდგომარეობით</t>
    </r>
  </si>
  <si>
    <t xml:space="preserve"> პროექტის დასახელება</t>
  </si>
  <si>
    <t>დონორის დასახელება</t>
  </si>
  <si>
    <t>გრანტის/კრედიტის მიზნობრიობა</t>
  </si>
  <si>
    <t>ჩამორიცხული თანხის ოდენობა</t>
  </si>
  <si>
    <t>საბიუჯეტო ასიგნებები</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</si>
  <si>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</si>
  <si>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</si>
  <si>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</si>
  <si>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</si>
  <si>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</si>
  <si>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</si>
  <si>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</si>
  <si>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</si>
  <si>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</si>
  <si>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</si>
  <si>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</si>
  <si>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</si>
  <si>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</si>
  <si>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</si>
  <si>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</si>
  <si>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</si>
  <si>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</si>
  <si>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</si>
  <si>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</si>
  <si>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</si>
  <si>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</si>
  <si>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</si>
  <si>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</si>
  <si>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</si>
  <si>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</si>
  <si>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</si>
  <si>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</si>
  <si>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</si>
  <si>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</si>
  <si>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</si>
  <si>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</si>
  <si>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</si>
  <si>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</si>
  <si>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</si>
  <si>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</si>
  <si>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</si>
  <si>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</si>
  <si>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</si>
  <si>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</si>
  <si>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</si>
  <si>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</si>
  <si>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</si>
  <si>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rPr>
        <u val="single"/>
        <sz val="11"/>
        <color indexed="8"/>
        <rFont val="Calibri"/>
        <family val="2"/>
      </rPr>
      <t>(ორგანიზაციის დასახელება)-</t>
    </r>
    <r>
      <rPr>
        <b/>
        <sz val="14"/>
        <color indexed="8"/>
        <rFont val="Calibri"/>
        <family val="2"/>
      </rPr>
      <t xml:space="preserve">ის 20-- წლის დამტკიცებული და დაზუსტებული ბიუჯეტი და მისი შესრულება </t>
    </r>
    <r>
      <rPr>
        <u val="single"/>
        <sz val="11"/>
        <color indexed="8"/>
        <rFont val="Calibri"/>
        <family val="2"/>
      </rPr>
      <t xml:space="preserve"> (რიცხვი, თვე, წელი)</t>
    </r>
    <r>
      <rPr>
        <b/>
        <sz val="14"/>
        <color indexed="8"/>
        <rFont val="Calibri"/>
        <family val="2"/>
      </rPr>
      <t xml:space="preserve"> მდგომარეობით</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</si>
  <si>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</si>
  <si>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</si>
  <si>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</si>
  <si>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</si>
  <si>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</si>
  <si>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</si>
  <si>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</si>
  <si>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</si>
  <si>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</si>
  <si>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</si>
  <si>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</si>
  <si>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</si>
  <si>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</si>
  <si>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</si>
  <si>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</si>
  <si>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</si>
  <si>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</si>
  <si>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</si>
  <si>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</si>
  <si>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</si>
  <si>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</si>
  <si>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</si>
  <si>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</si>
  <si>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</si>
  <si>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ბალანსზე რიცხული ავტოსატრანსპორტო საშუალებების ტექნიკურ მომსახურებაზე გაწეული ხარჯების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</si>
  <si>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სატელეფონო საუბრებზე (საერთაშორისო და ადგილობრივი ზარები) გაწეული ხარჯების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</si>
  <si>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გრანტის/კრედიტის მოცულობა შესაბამის ვალუტაში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</si>
  <si>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</si>
  <si>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</si>
  <si>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t>ხელშეკრულების მოქმედების ვადა</t>
  </si>
  <si>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</si>
  <si>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t>შესაბამის ვალუტაში</t>
  </si>
  <si>
    <t>კონვერტირებული ლარში</t>
  </si>
  <si>
    <t>20-- წლის განმავლობაში სატელეფონო საუბრებზე  გაწეული სატელეკომუნიკაციო  ხარჯები ჯამურად</t>
  </si>
  <si>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</si>
  <si>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</si>
  <si>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</si>
  <si>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</si>
  <si>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</si>
  <si>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</si>
  <si>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</si>
  <si>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 xml:space="preserve">დანართი </t>
    </r>
    <r>
      <rPr>
        <b/>
        <i/>
        <sz val="12"/>
        <rFont val="Calibri"/>
        <family val="2"/>
      </rPr>
      <t>№5ბ</t>
    </r>
  </si>
  <si>
    <r>
      <rPr>
        <b/>
        <sz val="10"/>
        <rFont val="Sylfaen"/>
        <family val="1"/>
      </rPr>
      <t xml:space="preserve">შენიშვნა *: </t>
    </r>
    <r>
      <rPr>
        <sz val="10"/>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</si>
  <si>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rFont val="Sylfaen"/>
        <family val="1"/>
      </rPr>
      <t xml:space="preserve">შენიშვნა **: </t>
    </r>
    <r>
      <rPr>
        <sz val="10"/>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</si>
  <si>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t>გამ. ელ. ტენდერი</t>
  </si>
  <si>
    <t>I, II</t>
  </si>
  <si>
    <t>ზღვრების შესაბამისად</t>
  </si>
  <si>
    <t>გამ. შესყიდვა</t>
  </si>
  <si>
    <t>წარმოამდგენლობითი ხარჯები</t>
  </si>
  <si>
    <t>კონს. შესყიდვა</t>
  </si>
  <si>
    <t>I, II, III, IV</t>
  </si>
  <si>
    <t>I</t>
  </si>
  <si>
    <t>გადაუდებელი აუცილებლობა</t>
  </si>
  <si>
    <t>ნორმატიული აქტით დადგენილი გადასახდელები</t>
  </si>
  <si>
    <t>პრეზ. ან მთავრ. სამართლებლივი აქტი</t>
  </si>
  <si>
    <t>ექსკლუზივი</t>
  </si>
  <si>
    <t>საკუთარი სახსრები</t>
  </si>
  <si>
    <t>საკუთარი სულ:</t>
  </si>
  <si>
    <t>ერთად სულ:</t>
  </si>
  <si>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</si>
  <si>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t>სსიპ დაცვის პოლიციის დეპარტამენტი</t>
  </si>
  <si>
    <t>ავტოსატრანსპორტო საშუალებების დაზღვევა</t>
  </si>
  <si>
    <t>ელ. ტენდერი (ერთობლივი შესყიდვა)</t>
  </si>
  <si>
    <t>შპს რომპეტროლ საქართველო</t>
  </si>
  <si>
    <t>დიზელი</t>
  </si>
  <si>
    <t>კონს.  ტენდერი</t>
  </si>
  <si>
    <t>შპს ლუკოილ ჯორჯია</t>
  </si>
  <si>
    <t>სსიპ საჯარო რეესტრის ეროვნული სააგენტო</t>
  </si>
  <si>
    <t>დოკუმენტბრუნვის ელ სისტემაში ჩართვა</t>
  </si>
  <si>
    <t>სს სილქნეტი</t>
  </si>
  <si>
    <t>გ. შ.</t>
  </si>
  <si>
    <t>ავტო-ტექ მომსახურება</t>
  </si>
  <si>
    <t>შპს ყვარელავტოგზა</t>
  </si>
  <si>
    <t>შპს მაგთიკომი</t>
  </si>
  <si>
    <t>სატელეკომუნიკაციო მომსახურება</t>
  </si>
  <si>
    <t>ტვირთის გადაზიდვა</t>
  </si>
  <si>
    <t>მჟავეულობა</t>
  </si>
  <si>
    <t>რძის პროდუქტები</t>
  </si>
  <si>
    <t>ბოსტნეული</t>
  </si>
  <si>
    <t>პური</t>
  </si>
  <si>
    <t>თევზის პროდუქტები</t>
  </si>
  <si>
    <t>ფქვილი</t>
  </si>
  <si>
    <t>უალკოჰოლო სასმელები</t>
  </si>
  <si>
    <t>კვერცხი</t>
  </si>
  <si>
    <t>სს ჰიუნდაი ავტო საქართველო</t>
  </si>
  <si>
    <t>შპს კვესი ჯგუფი</t>
  </si>
  <si>
    <t>08-ის მომსახურება</t>
  </si>
  <si>
    <t>ააიპ მართვის აკადემია</t>
  </si>
  <si>
    <t>სსიპ ლევან სამხარაულის სასამართლო ექსპერტიზის ეროვნული  ბიურო</t>
  </si>
  <si>
    <t>სს აი თი დი სი</t>
  </si>
  <si>
    <t>შპს ჯი-თი მოტორსი</t>
  </si>
  <si>
    <t>ი/მ ნიკოლოზ ხაჩატურიანი</t>
  </si>
  <si>
    <t>ინტერნეტის მომსახურება ყვარელში</t>
  </si>
  <si>
    <t>კურსთა შორის სხვაობა</t>
  </si>
  <si>
    <t>სახელმწიფო ბიუჯეტ</t>
  </si>
  <si>
    <r>
      <t xml:space="preserve">დანართი </t>
    </r>
    <r>
      <rPr>
        <b/>
        <i/>
        <sz val="10"/>
        <color indexed="8"/>
        <rFont val="Calibri"/>
        <family val="2"/>
      </rPr>
      <t>№1</t>
    </r>
  </si>
  <si>
    <t>სსიპ საქ. საკანონმდებლო მაცნე</t>
  </si>
  <si>
    <t>ი/მ ბესიკი თვალიაშვილი</t>
  </si>
  <si>
    <t>შპს ატელიე რუმსი</t>
  </si>
  <si>
    <t>სატრენინგო მომსახურება ფრანგული ენა</t>
  </si>
  <si>
    <t>ღონისძიებების ორგანიზების მომსახურების შესყიდვა</t>
  </si>
  <si>
    <t>სასაჩუქრე ჩანთა ბრენდირებ</t>
  </si>
  <si>
    <t>გ.  შ.                   შესყ. კანონის 1 მუხლის 3-1 პუნქტ ,,ტ''</t>
  </si>
  <si>
    <t>გახმოვანების აპარატურის დაქირავება და მომსახურება ყვარელში</t>
  </si>
  <si>
    <t>ბიუჯეტი   სულ:</t>
  </si>
  <si>
    <r>
      <t>სსიპ საქართველოს იუსტიციის სასწავლო ცენტრის სახელმწიფო შესყიდვების წლიური გეგმა</t>
    </r>
    <r>
      <rPr>
        <sz val="10"/>
        <color indexed="8"/>
        <rFont val="Calibri"/>
        <family val="2"/>
      </rPr>
      <t xml:space="preserve"> </t>
    </r>
    <r>
      <rPr>
        <i/>
        <u val="single"/>
        <sz val="10"/>
        <color indexed="8"/>
        <rFont val="Calibri"/>
        <family val="2"/>
      </rPr>
      <t>(31.03.2015)</t>
    </r>
    <r>
      <rPr>
        <sz val="10"/>
        <color indexed="8"/>
        <rFont val="Calibri"/>
        <family val="2"/>
      </rPr>
      <t xml:space="preserve"> </t>
    </r>
    <r>
      <rPr>
        <b/>
        <sz val="10"/>
        <color indexed="8"/>
        <rFont val="Calibri"/>
        <family val="2"/>
      </rPr>
      <t>მდგომარეობით</t>
    </r>
  </si>
  <si>
    <t>შპს „დაზღვევის კომპანია ქართუ“</t>
  </si>
  <si>
    <t xml:space="preserve">1. ჯაბა აბრამიშვილის, </t>
  </si>
  <si>
    <t xml:space="preserve"> 2. ნიკოლოზ ყარალაშვილის </t>
  </si>
  <si>
    <t xml:space="preserve">3 ბაქარი აბრამიშვილის </t>
  </si>
  <si>
    <t xml:space="preserve">4. ი/მ კობა მათითაიშვილი  </t>
  </si>
  <si>
    <t>შპს ვოიაჟ ტური</t>
  </si>
  <si>
    <t>შპს EGO</t>
  </si>
  <si>
    <t>შპს QBITS</t>
  </si>
  <si>
    <t>სსიპ საქართველოს ტექნიკური უნივერსიტეტი</t>
  </si>
  <si>
    <t>ი/მ  ვალერიან სოფრომაძე</t>
  </si>
  <si>
    <t>სსიპ "სმართ ლოჯიქი" (SMART LOGIC)</t>
  </si>
  <si>
    <t>112</t>
  </si>
  <si>
    <t>შპს საქართველოს ფოსტა</t>
  </si>
  <si>
    <t xml:space="preserve">,,დიპლომატი საფრანგეთის საელჩო"  საქართველოს ფრანგული ინსტიტუტი </t>
  </si>
  <si>
    <t xml:space="preserve"> შპს გლ პრინტ               GL PRINT</t>
  </si>
  <si>
    <t xml:space="preserve">112                             შპს მაგთიკომის </t>
  </si>
  <si>
    <t xml:space="preserve">შპს "ახალი ამბების სააგენტო კაუკასუსნიუსი" </t>
  </si>
  <si>
    <t>შპს "Mindstream"</t>
  </si>
  <si>
    <t>შ.პ.ს. ,,გონიო-L“</t>
  </si>
  <si>
    <t>შპს ჯეოპრინტი</t>
  </si>
  <si>
    <t>შპს თბილისის ბიზნეს სახლი</t>
  </si>
  <si>
    <t xml:space="preserve">შპს  ,,niart vision“(ნიარტ ვიჟენი) </t>
  </si>
  <si>
    <t>ტარიელი ყულიჯანიშვილი</t>
  </si>
  <si>
    <t>შპს გრანდ მეტალი</t>
  </si>
  <si>
    <t xml:space="preserve">შპს „აითი-ნოლიჯი” </t>
  </si>
  <si>
    <t>შპს ნატახტარი</t>
  </si>
  <si>
    <t xml:space="preserve">          შპს დანდელიონ  </t>
  </si>
  <si>
    <t xml:space="preserve"> გიორგი ხაჩატურიანი</t>
  </si>
  <si>
    <t xml:space="preserve">              დი ენდ ჯი</t>
  </si>
  <si>
    <t>შპს დანდელიონ</t>
  </si>
  <si>
    <t>გიორგი ხაჩატურიანი</t>
  </si>
  <si>
    <t>ფ/პ ტარიელი ყულიჯანიშვილი</t>
  </si>
  <si>
    <t>შპს LIG STUDIO</t>
  </si>
  <si>
    <t>შპს ჯი-სი-თი</t>
  </si>
  <si>
    <t xml:space="preserve">შპს printer.ge  </t>
  </si>
  <si>
    <t>79952000 - ღონისძიებების ორგანიზება</t>
  </si>
  <si>
    <t>60100000 - საავტომობილო ტრანსპორტის მომსახურებები</t>
  </si>
  <si>
    <t>მოსაწვევები</t>
  </si>
  <si>
    <t>ხილი, ბოსტნეული</t>
  </si>
  <si>
    <t>ხორცი და ხორცის პროდუქტები</t>
  </si>
  <si>
    <t>პური და სხვადასხვა მშრალი პროდუქტ</t>
  </si>
  <si>
    <t>უალკოჰოლო და ალკოფოლური  სასმელები</t>
  </si>
  <si>
    <t>ხის ნახშირი</t>
  </si>
  <si>
    <t>ხელსახოცები    ქსოვილის ნივთები</t>
  </si>
  <si>
    <t>დაცვის მომსახურება ყვარლის  ფილიალში</t>
  </si>
  <si>
    <t>ტექნიკური კომპიუტერული უზრუნველყოფა“)</t>
  </si>
  <si>
    <t>ბენზინი პრემიუმი ავანგარდი</t>
  </si>
  <si>
    <t>ინტერნეტ მომსახურება ვებ გვერდის</t>
  </si>
  <si>
    <t>ელ. საკომუნიკაციო მომსახურება Tbilisi</t>
  </si>
  <si>
    <t>საფოსტო და საკურიერო მომსახურებები</t>
  </si>
  <si>
    <t>თოვლის ხვეტის მომსახურება ყვარელში</t>
  </si>
  <si>
    <t>კარტრიჯ დატენვა  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</si>
  <si>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ნიგოზი</t>
  </si>
  <si>
    <t>მედეა მონიტორინგი</t>
  </si>
  <si>
    <t>ხოსიტაშვილის ტრერნინგი</t>
  </si>
  <si>
    <t>ინგლისურის წიგნები</t>
  </si>
  <si>
    <t xml:space="preserve"> ციფრული ბეჭდვა)</t>
  </si>
  <si>
    <t>მთარგმნელობითი მომსახურება  - საკანცელარიო მომსახურებები</t>
  </si>
  <si>
    <t xml:space="preserve">რესტორნებისა და კვების საწარმოების მომსახურეობები  </t>
  </si>
  <si>
    <t xml:space="preserve">ფქვილი და ზეთი </t>
  </si>
  <si>
    <t xml:space="preserve">ზეთები და ცხიმები </t>
  </si>
  <si>
    <t xml:space="preserve"> სარეკლამო მასალა შტენდერი</t>
  </si>
  <si>
    <t>მაყალი-საოჯახო ტექნიკა</t>
  </si>
  <si>
    <t>პიჯაკი,შარვალი, გარედან ჩასაცმელი ტანსაცმელი</t>
  </si>
  <si>
    <t xml:space="preserve"> მაგიდის გადასაფარებლები</t>
  </si>
  <si>
    <t>კაბელი</t>
  </si>
  <si>
    <t>ბეჭდვითი მომსახურება</t>
  </si>
  <si>
    <t>200 კატალოგის ბეჭდვა</t>
  </si>
  <si>
    <t>ვიდეო რგოლი</t>
  </si>
  <si>
    <t>ფოტომომსახურება</t>
  </si>
  <si>
    <t xml:space="preserve">კვერცხი </t>
  </si>
  <si>
    <t> 79800000 - ბეჭდვა და მასთან დაკავშირებული მომსახურებები</t>
  </si>
  <si>
    <t>15800000 - სხვადასხვა საკვები პროდუქტი</t>
  </si>
  <si>
    <t>გ.  შ.  (წარმომადგენლობითი ) კანონის მე-10' მუხლის მე-3 პუნქტის `ვ~ ქვეპუნქ</t>
  </si>
  <si>
    <t>გ.  შ. (ექსკლუზივი)</t>
  </si>
  <si>
    <t>გ.  შ. (მთავრობის განკარგულება)2012 წლის 14 მაისის N929 განკარგულების საფუძველზე</t>
  </si>
  <si>
    <t>გ.  შ. (მთავრობის განკარგულება)  ) 24.12.14 N2406 განკარგულების საფუძველზე და 23.03.2012  N496</t>
  </si>
  <si>
    <t xml:space="preserve">გ.  შ. (მთავრობის განკარგულება)  ) 24.12.14 N2406 განკარგულების საფუძველზე </t>
  </si>
  <si>
    <t>გ.  შ. (მთავრობის განკარგულება)  წლის 26.09.2012  განკარგულების  #1805</t>
  </si>
  <si>
    <t>გ.  შ. სახ.შესყიდვების შესახებ კანონის 1 მუხლის მე-3 პუნქტის  ,,ს" ქვეპუნქტი</t>
  </si>
  <si>
    <t>გ.  შ. (მთავრობის დადგენილება)  წლის 21.01.2011 დადგენილება  #26</t>
  </si>
  <si>
    <t xml:space="preserve">გ.  შ. (მთავრობის განკარგულება)  ) 24.12.14 N2405 განკარგულების საფუძველზე </t>
  </si>
  <si>
    <t xml:space="preserve">გ.  შ. (გადაუდებელი აუცილებლობა) #434   22.01.2015    </t>
  </si>
  <si>
    <t>გ.  შ. (ნორმატიული)  საქართველოს კანონის 10' მუხლის მე-3 პუნქტის ,,ზ'' ქვეპუნქტის თანახმად</t>
  </si>
  <si>
    <t>224</t>
  </si>
  <si>
    <t>გ.ე.ტ.</t>
  </si>
  <si>
    <t xml:space="preserve">გ.  შ. (მთავრობის განკარგულება)  24.12.14 N2406 განკარგულების საფუძველზე </t>
  </si>
  <si>
    <t>სულ საბიუჯეტო</t>
  </si>
  <si>
    <t xml:space="preserve">შპს ,,GF COMPANY”  </t>
  </si>
  <si>
    <t xml:space="preserve">შპს ,,ალტა” </t>
  </si>
  <si>
    <t>შპს ორისი</t>
  </si>
  <si>
    <t>სსიპ საქართველოს  საკანონმდებლო მაცნე</t>
  </si>
  <si>
    <t>ვიდეოთამაშები)</t>
  </si>
  <si>
    <t>ორისის პროგრამა განახლებით</t>
  </si>
  <si>
    <t>მაცნეს  1 იუზერი მონაცემთა მომსახურება</t>
  </si>
  <si>
    <t>გ. შ.  (ნორმატიული აქტით) განკარგულებაც 2406</t>
  </si>
  <si>
    <t>2015 წელის საბიუჯეტო სახსრები</t>
  </si>
  <si>
    <t>2015 წელის საკუთარი სახსრები</t>
  </si>
  <si>
    <r>
      <t xml:space="preserve">დანართი </t>
    </r>
    <r>
      <rPr>
        <b/>
        <i/>
        <sz val="8"/>
        <color indexed="8"/>
        <rFont val="Calibri"/>
        <family val="2"/>
      </rPr>
      <t>№2</t>
    </r>
  </si>
  <si>
    <r>
      <t xml:space="preserve">ინფორმაცია </t>
    </r>
    <r>
      <rPr>
        <b/>
        <sz val="8"/>
        <color indexed="8"/>
        <rFont val="Calibri"/>
        <family val="2"/>
      </rPr>
      <t>სსიპ საქართველოს იუსტიციის სასწავლო ცენტრის</t>
    </r>
    <r>
      <rPr>
        <sz val="8"/>
        <color indexed="8"/>
        <rFont val="Calibri"/>
        <family val="2"/>
      </rPr>
      <t xml:space="preserve"> </t>
    </r>
    <r>
      <rPr>
        <b/>
        <sz val="8"/>
        <color indexed="8"/>
        <rFont val="Calibri"/>
        <family val="2"/>
      </rPr>
      <t>მიერ  სახელმწიფო შესყიდვების წლიური გეგმის ფარგლებში  01.01.15-დან</t>
    </r>
    <r>
      <rPr>
        <sz val="8"/>
        <color indexed="8"/>
        <rFont val="Calibri"/>
        <family val="2"/>
      </rPr>
      <t xml:space="preserve">    </t>
    </r>
    <r>
      <rPr>
        <b/>
        <sz val="8"/>
        <color indexed="8"/>
        <rFont val="Calibri"/>
        <family val="2"/>
      </rPr>
      <t>31.03.15-მ</t>
    </r>
    <r>
      <rPr>
        <b/>
        <sz val="8"/>
        <color indexed="8"/>
        <rFont val="Calibri"/>
        <family val="2"/>
      </rPr>
      <t>დე განხორციელებული სახელმწიფო შესყიდვების შესახებ</t>
    </r>
  </si>
  <si>
    <t xml:space="preserve">საექსპერტო მომსახურება „სმართ ჰაუს ენდ ოფისი“-ს მიერ „მიკროფონების, ხმამაღლა-მოლაპარაკეების/ რეპროდუქტორების სამონტაჟო სამუშაოების ექსპერტიზა </t>
  </si>
  <si>
    <t>გ.  შ.                                                                         შესყ. კანონის 1 მუხლის 3-1 პუნქტ ,,ტ''</t>
  </si>
  <si>
    <t xml:space="preserve">საექსპერტო მომსახურება შპს  ,,ყვარელრემშენის" ყვარელში ღობის მონტჟის ექსპერტიზა </t>
  </si>
  <si>
    <t>სატრენინგო მომსახურება ამირანაშვილის, შაკო, სალომე</t>
  </si>
  <si>
    <r>
      <rPr>
        <b/>
        <sz val="8"/>
        <color indexed="8"/>
        <rFont val="Calibri"/>
        <family val="2"/>
      </rPr>
      <t xml:space="preserve">შენიშვნა *: </t>
    </r>
    <r>
      <rPr>
        <sz val="8"/>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</si>
  <si>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8"/>
        <color indexed="8"/>
        <rFont val="Calibri"/>
        <family val="2"/>
      </rPr>
      <t>შენიშვნა **</t>
    </r>
    <r>
      <rPr>
        <sz val="8"/>
        <color indexed="8"/>
        <rFont val="Calibri"/>
        <family val="2"/>
      </rPr>
      <t>: დანართი ქვეყნდება კვარტალურად, კვარტლის დასრულებიდან 1 თვის განმავლობაში.</t>
    </r>
  </si>
  <si>
    <r>
      <t xml:space="preserve">ინფორმაცია </t>
    </r>
    <r>
      <rPr>
        <u val="single"/>
        <sz val="11"/>
        <color indexed="8"/>
        <rFont val="Calibri"/>
        <family val="2"/>
      </rPr>
      <t>(იუსტიციის სასწავლო ცენტრის)</t>
    </r>
    <r>
      <rPr>
        <b/>
        <sz val="14"/>
        <color indexed="8"/>
        <rFont val="Calibri"/>
        <family val="2"/>
      </rPr>
      <t xml:space="preserve">-ის მიერ   სარგებლობის უფლებით გადაცემული ქონების შესახებ </t>
    </r>
    <r>
      <rPr>
        <u val="single"/>
        <sz val="11"/>
        <color indexed="8"/>
        <rFont val="Calibri"/>
        <family val="2"/>
      </rPr>
      <t>(31.03.2015)</t>
    </r>
    <r>
      <rPr>
        <b/>
        <sz val="14"/>
        <color indexed="8"/>
        <rFont val="Calibri"/>
        <family val="2"/>
      </rPr>
      <t xml:space="preserve"> მდგომარეობით</t>
    </r>
  </si>
  <si>
    <r>
      <t xml:space="preserve">სსიპ </t>
    </r>
    <r>
      <rPr>
        <u val="single"/>
        <sz val="11"/>
        <rFont val="Sylfaen"/>
        <family val="1"/>
      </rPr>
      <t>(იუსტიციის სასწავლო ცენტრი)</t>
    </r>
    <r>
      <rPr>
        <b/>
        <sz val="14"/>
        <rFont val="Sylfaen"/>
        <family val="1"/>
      </rPr>
      <t xml:space="preserve">-ის 2014 წლის დამტკიცებული და დაზუსტებული ბიუჯეტები და მათი შესრულება დაფინანსების წყაროების მიხედვით </t>
    </r>
    <r>
      <rPr>
        <u val="single"/>
        <sz val="11"/>
        <rFont val="Sylfaen"/>
        <family val="1"/>
      </rPr>
      <t>(31.03.2015წ)</t>
    </r>
    <r>
      <rPr>
        <b/>
        <sz val="14"/>
        <rFont val="Sylfaen"/>
        <family val="1"/>
      </rPr>
      <t xml:space="preserve"> მდგომარეობით</t>
    </r>
  </si>
  <si>
    <r>
      <t xml:space="preserve">ინფორმაცია სსიპ იუსტიციის სასწავლო ცენტრის-ის მიერ მივლინებაზე გაწეული ხარჯების შესახებ  </t>
    </r>
    <r>
      <rPr>
        <sz val="11"/>
        <color indexed="8"/>
        <rFont val="Calibri"/>
        <family val="2"/>
      </rPr>
      <t>31.03.2015-ის</t>
    </r>
    <r>
      <rPr>
        <b/>
        <sz val="11"/>
        <color indexed="8"/>
        <rFont val="Calibri"/>
        <family val="2"/>
      </rPr>
      <t xml:space="preserve"> მდგომარეობით  </t>
    </r>
  </si>
  <si>
    <r>
      <t>ინფორმაცია სსიპ იუსტიციის სასწავლო ცენტრის</t>
    </r>
    <r>
      <rPr>
        <b/>
        <sz val="11"/>
        <color indexed="8"/>
        <rFont val="Calibri"/>
        <family val="2"/>
      </rPr>
      <t>-</t>
    </r>
    <r>
      <rPr>
        <b/>
        <sz val="14"/>
        <color indexed="8"/>
        <rFont val="Calibri"/>
        <family val="2"/>
      </rPr>
      <t xml:space="preserve">ის მიერ  </t>
    </r>
    <r>
      <rPr>
        <u val="single"/>
        <sz val="14"/>
        <color indexed="8"/>
        <rFont val="Calibri"/>
        <family val="2"/>
      </rPr>
      <t>(</t>
    </r>
    <r>
      <rPr>
        <b/>
        <sz val="14"/>
        <color indexed="8"/>
        <rFont val="Calibri"/>
        <family val="2"/>
      </rPr>
      <t xml:space="preserve">შრომის ანაზღაურებაზე გაწეული ხარჯების შესახებ </t>
    </r>
    <r>
      <rPr>
        <sz val="11"/>
        <color indexed="8"/>
        <rFont val="Calibri"/>
        <family val="2"/>
      </rPr>
      <t xml:space="preserve">31.03.2015 </t>
    </r>
    <r>
      <rPr>
        <b/>
        <sz val="14"/>
        <color indexed="8"/>
        <rFont val="Calibri"/>
        <family val="2"/>
      </rPr>
      <t xml:space="preserve">მდგომარეობით  </t>
    </r>
  </si>
  <si>
    <t>თეთრი ფერის სამუშაო მაგიდა, ზომით 140*75*75 - ლამინატით და მეტალის კონსტრუქციით</t>
  </si>
  <si>
    <t>კომპიუტ. კლასისთვის-90/60/60, კაბელის ხვრელით, ლამინატის, მოძრავი უჯრა კლავიატურისთვს, კვადრ. მილის ფეხით</t>
  </si>
  <si>
    <t>გორგოლაჭიანი სავარძელი, ბადე  ზურგით, ალუმინის ფეხით</t>
  </si>
  <si>
    <t>სკამი, ბადის ზურგით და ნაჭრის დასაჯდომით, კუთხოვანი ფეხით</t>
  </si>
  <si>
    <t>თეთრი მეტალის კარადა გასაწევი კარით, 140*45*105</t>
  </si>
  <si>
    <t>მეტალის კარადა ოთხი ღია თაროთი  195*100*30</t>
  </si>
  <si>
    <t>ლამინათის დაბალი კარადა მინის გასაწევი კარებით 90*75სმ.</t>
  </si>
  <si>
    <t>მეტალის საოფისე მოძრავი ტუმბო ( გორგოლაჭებზე ) 3 უჯრით, 400მმ*590მმ.</t>
  </si>
  <si>
    <t>თეთრი ფერის სამუშაო მაგიდა, ზომით 180*80</t>
  </si>
  <si>
    <t>სსიპ საქართველოს საკანონმდებლო მაცნე</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</si>
</sst>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 numFmtId="187" formatCode="0.00;[Red]0.00"/>
    <numFmt numFmtId="188" formatCode="0.0;[Red]0.0"/>
    <numFmt numFmtId="189" formatCode="_-* #,##0.00_р_._-;\-* #,##0.00_р_._-;_-* &quot;-&quot;??_р_._-;_-@_-"/>
    <numFmt numFmtId="190" formatCode="_(* #,##0.0000_);_(* \(#,##0.0000\);_(* &quot;-&quot;??_);_(@_)"/>
    <numFmt numFmtId="191" formatCode="_(* #,##0.00000_);_(* \(#,##0.00000\);_(* &quot;-&quot;??_);_(@_)"/>
    <numFmt numFmtId="192" formatCode="_(* #,##0.000000_);_(* \(#,##0.000000\);_(* &quot;-&quot;??_);_(@_)"/>
  </numFmts>
  <fonts count="96">
    <font>
      <sz val="11"/>
      <color theme="1"/>
      <name val="Calibri"/>
      <family val="2"/>
    </font>
    <font>
      <sz val="11"/>
      <color indexed="8"/>
      <name val="Calibri"/>
      <family val="2"/>
    </font>
    <font>
      <b/>
      <sz val="8"/>
      <name val="Sylfaen"/>
      <family val="1"/>
    </font>
    <font>
      <b/>
      <sz val="8"/>
      <name val="Arial"/>
      <family val="2"/>
    </font>
    <font>
      <b/>
      <sz val="8"/>
      <name val="LitNusx"/>
      <family val="2"/>
    </font>
    <font>
      <sz val="8"/>
      <name val="Arial"/>
      <family val="2"/>
    </font>
    <font>
      <i/>
      <sz val="8"/>
      <name val="LitNusx"/>
      <family val="2"/>
    </font>
    <font>
      <i/>
      <sz val="8"/>
      <name val="Sylfaen"/>
      <family val="1"/>
    </font>
    <font>
      <b/>
      <sz val="10"/>
      <name val="Sylfaen"/>
      <family val="1"/>
    </font>
    <font>
      <b/>
      <sz val="11"/>
      <color indexed="8"/>
      <name val="Calibri"/>
      <family val="2"/>
    </font>
    <font>
      <sz val="10"/>
      <color indexed="8"/>
      <name val="Calibri"/>
      <family val="2"/>
    </font>
    <font>
      <b/>
      <sz val="10"/>
      <color indexed="8"/>
      <name val="Calibri"/>
      <family val="2"/>
    </font>
    <font>
      <b/>
      <sz val="14"/>
      <color indexed="8"/>
      <name val="Calibri"/>
      <family val="2"/>
    </font>
    <font>
      <sz val="14"/>
      <color indexed="8"/>
      <name val="Calibri"/>
      <family val="2"/>
    </font>
    <font>
      <i/>
      <u val="single"/>
      <sz val="11"/>
      <color indexed="8"/>
      <name val="Calibri"/>
      <family val="2"/>
    </font>
    <font>
      <b/>
      <i/>
      <sz val="14"/>
      <color indexed="8"/>
      <name val="Calibri"/>
      <family val="2"/>
    </font>
    <font>
      <u val="single"/>
      <sz val="11"/>
      <color indexed="8"/>
      <name val="Calibri"/>
      <family val="2"/>
    </font>
    <font>
      <b/>
      <u val="single"/>
      <sz val="11"/>
      <color indexed="8"/>
      <name val="Calibri"/>
      <family val="2"/>
    </font>
    <font>
      <u val="single"/>
      <sz val="14"/>
      <color indexed="8"/>
      <name val="Calibri"/>
      <family val="2"/>
    </font>
    <font>
      <sz val="10"/>
      <name val="LitNusx"/>
      <family val="2"/>
    </font>
    <font>
      <b/>
      <sz val="10"/>
      <name val="Arial"/>
      <family val="2"/>
    </font>
    <font>
      <b/>
      <u val="single"/>
      <sz val="14"/>
      <color indexed="8"/>
      <name val="Calibri"/>
      <family val="2"/>
    </font>
    <font>
      <sz val="10"/>
      <name val="Arial"/>
      <family val="2"/>
    </font>
    <font>
      <sz val="10"/>
      <name val="Sylfaen"/>
      <family val="1"/>
    </font>
    <font>
      <b/>
      <i/>
      <sz val="12"/>
      <color indexed="8"/>
      <name val="Calibri"/>
      <family val="2"/>
    </font>
    <font>
      <sz val="8"/>
      <color indexed="8"/>
      <name val="Calibri"/>
      <family val="2"/>
    </font>
    <font>
      <b/>
      <sz val="8"/>
      <color indexed="8"/>
      <name val="Calibri"/>
      <family val="2"/>
    </font>
    <font>
      <b/>
      <i/>
      <sz val="12"/>
      <name val="Calibri"/>
      <family val="2"/>
    </font>
    <font>
      <b/>
      <sz val="14"/>
      <name val="Sylfaen"/>
      <family val="1"/>
    </font>
    <font>
      <u val="single"/>
      <sz val="11"/>
      <name val="Sylfaen"/>
      <family val="1"/>
    </font>
    <font>
      <b/>
      <i/>
      <sz val="10"/>
      <name val="Sylfaen"/>
      <family val="1"/>
    </font>
    <font>
      <i/>
      <sz val="10"/>
      <name val="Sylfaen"/>
      <family val="1"/>
    </font>
    <font>
      <b/>
      <i/>
      <sz val="10"/>
      <color indexed="8"/>
      <name val="Calibri"/>
      <family val="2"/>
    </font>
    <font>
      <i/>
      <u val="single"/>
      <sz val="10"/>
      <color indexed="8"/>
      <name val="Calibri"/>
      <family val="2"/>
    </font>
    <font>
      <b/>
      <i/>
      <sz val="8"/>
      <color indexed="8"/>
      <name val="Calibri"/>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არიალ"/>
      <family val="0"/>
    </font>
    <font>
      <b/>
      <sz val="11"/>
      <color indexed="8"/>
      <name val="არიალ"/>
      <family val="0"/>
    </font>
    <font>
      <b/>
      <sz val="10"/>
      <color indexed="8"/>
      <name val="Arial"/>
      <family val="2"/>
    </font>
    <font>
      <sz val="10"/>
      <name val="Calibri"/>
      <family val="2"/>
    </font>
    <font>
      <b/>
      <sz val="10"/>
      <name val="Calibri"/>
      <family val="2"/>
    </font>
    <font>
      <sz val="8"/>
      <color indexed="8"/>
      <name val="Sylfaen"/>
      <family val="1"/>
    </font>
    <font>
      <b/>
      <sz val="8"/>
      <color indexed="8"/>
      <name val="Arial"/>
      <family val="2"/>
    </font>
    <font>
      <sz val="8"/>
      <color indexed="8"/>
      <name val="Arial"/>
      <family val="2"/>
    </font>
    <font>
      <sz val="9"/>
      <color indexed="8"/>
      <name val="Arial"/>
      <family val="2"/>
    </font>
    <font>
      <sz val="9"/>
      <color indexed="8"/>
      <name val="Calibri"/>
      <family val="2"/>
    </font>
    <font>
      <b/>
      <sz val="9"/>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1"/>
      <name val="არიალ"/>
      <family val="0"/>
    </font>
    <font>
      <b/>
      <sz val="11"/>
      <color theme="1"/>
      <name val="არიალ"/>
      <family val="0"/>
    </font>
    <font>
      <b/>
      <sz val="10"/>
      <color theme="1"/>
      <name val="Arial"/>
      <family val="2"/>
    </font>
    <font>
      <b/>
      <i/>
      <sz val="12"/>
      <color theme="1"/>
      <name val="Calibri"/>
      <family val="2"/>
    </font>
    <font>
      <b/>
      <sz val="8"/>
      <color theme="1"/>
      <name val="Calibri"/>
      <family val="2"/>
    </font>
    <font>
      <sz val="8"/>
      <color theme="1"/>
      <name val="Calibri"/>
      <family val="2"/>
    </font>
    <font>
      <sz val="8"/>
      <color theme="1"/>
      <name val="Sylfaen"/>
      <family val="1"/>
    </font>
    <font>
      <b/>
      <sz val="8"/>
      <color theme="1"/>
      <name val="Arial"/>
      <family val="2"/>
    </font>
    <font>
      <sz val="8"/>
      <color theme="1"/>
      <name val="Arial"/>
      <family val="2"/>
    </font>
    <font>
      <sz val="9"/>
      <color theme="1"/>
      <name val="Arial"/>
      <family val="2"/>
    </font>
    <font>
      <sz val="9"/>
      <color theme="1"/>
      <name val="Calibri"/>
      <family val="2"/>
    </font>
    <font>
      <b/>
      <i/>
      <sz val="10"/>
      <color theme="1"/>
      <name val="Calibri"/>
      <family val="2"/>
    </font>
    <font>
      <b/>
      <i/>
      <sz val="8"/>
      <color theme="1"/>
      <name val="Calibri"/>
      <family val="2"/>
    </font>
    <font>
      <b/>
      <sz val="14"/>
      <color theme="1"/>
      <name val="Calibri"/>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medium"/>
      <right style="medium"/>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style="thin"/>
      <bottom>
        <color indexed="63"/>
      </bottom>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2"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06">
    <xf numFmtId="0" fontId="0" fillId="0" borderId="0" xfId="0" applyFont="1" applyAlignment="1">
      <alignment/>
    </xf>
    <xf numFmtId="172" fontId="3" fillId="0" borderId="10" xfId="42" applyNumberFormat="1" applyFont="1" applyFill="1" applyBorder="1" applyAlignment="1">
      <alignment horizontal="center" wrapText="1"/>
    </xf>
    <xf numFmtId="172" fontId="3" fillId="0" borderId="11" xfId="42" applyNumberFormat="1" applyFont="1" applyFill="1" applyBorder="1" applyAlignment="1">
      <alignment horizontal="center" wrapText="1"/>
    </xf>
    <xf numFmtId="172" fontId="5" fillId="0" borderId="10" xfId="42" applyNumberFormat="1" applyFont="1" applyFill="1" applyBorder="1" applyAlignment="1">
      <alignment horizontal="center" wrapText="1"/>
    </xf>
    <xf numFmtId="172" fontId="5" fillId="0" borderId="11" xfId="42" applyNumberFormat="1" applyFont="1" applyFill="1" applyBorder="1" applyAlignment="1">
      <alignment horizontal="center" wrapText="1"/>
    </xf>
    <xf numFmtId="172" fontId="5" fillId="0" borderId="12" xfId="42" applyNumberFormat="1" applyFont="1" applyFill="1" applyBorder="1" applyAlignment="1">
      <alignment horizontal="center" wrapText="1"/>
    </xf>
    <xf numFmtId="172" fontId="5" fillId="0" borderId="13" xfId="42" applyNumberFormat="1" applyFont="1" applyFill="1" applyBorder="1" applyAlignment="1">
      <alignment horizontal="center" wrapText="1"/>
    </xf>
    <xf numFmtId="0" fontId="79" fillId="0" borderId="0" xfId="0" applyFont="1" applyFill="1" applyAlignment="1" applyProtection="1">
      <alignment/>
      <protection/>
    </xf>
    <xf numFmtId="0" fontId="79" fillId="33" borderId="0" xfId="0" applyFont="1" applyFill="1" applyAlignment="1" applyProtection="1">
      <alignment/>
      <protection/>
    </xf>
    <xf numFmtId="4" fontId="79" fillId="0" borderId="10" xfId="0" applyNumberFormat="1" applyFont="1" applyBorder="1" applyAlignment="1">
      <alignment horizontal="center" vertical="center" wrapText="1"/>
    </xf>
    <xf numFmtId="4" fontId="79" fillId="0" borderId="11" xfId="0" applyNumberFormat="1" applyFont="1" applyBorder="1" applyAlignment="1">
      <alignment horizontal="center" vertical="center" wrapText="1"/>
    </xf>
    <xf numFmtId="4" fontId="80" fillId="33" borderId="12" xfId="0" applyNumberFormat="1" applyFont="1" applyFill="1" applyBorder="1" applyAlignment="1">
      <alignment horizontal="center" vertical="center" wrapText="1"/>
    </xf>
    <xf numFmtId="4" fontId="80" fillId="33" borderId="13" xfId="0" applyNumberFormat="1" applyFont="1" applyFill="1" applyBorder="1" applyAlignment="1">
      <alignment horizontal="center" vertical="center" wrapText="1"/>
    </xf>
    <xf numFmtId="0" fontId="79" fillId="0" borderId="14" xfId="0" applyFont="1" applyBorder="1" applyAlignment="1">
      <alignment horizontal="center" vertical="center" wrapText="1"/>
    </xf>
    <xf numFmtId="0" fontId="79" fillId="0" borderId="10" xfId="0" applyFont="1" applyBorder="1" applyAlignment="1">
      <alignment horizontal="center" vertical="center" wrapText="1"/>
    </xf>
    <xf numFmtId="0" fontId="80" fillId="33" borderId="15" xfId="0" applyFont="1" applyFill="1" applyBorder="1" applyAlignment="1">
      <alignment horizontal="center" vertical="center" wrapText="1"/>
    </xf>
    <xf numFmtId="0" fontId="80" fillId="33" borderId="16" xfId="0" applyFont="1" applyFill="1" applyBorder="1" applyAlignment="1">
      <alignment horizontal="center" vertical="center" wrapText="1"/>
    </xf>
    <xf numFmtId="0" fontId="80" fillId="33" borderId="17" xfId="0" applyFont="1" applyFill="1" applyBorder="1" applyAlignment="1">
      <alignment horizontal="center" vertical="center" wrapText="1"/>
    </xf>
    <xf numFmtId="0" fontId="0" fillId="0" borderId="0" xfId="0" applyAlignment="1">
      <alignment wrapText="1"/>
    </xf>
    <xf numFmtId="0" fontId="77" fillId="33" borderId="15" xfId="0" applyFont="1" applyFill="1" applyBorder="1" applyAlignment="1">
      <alignment horizontal="center" vertical="center" wrapText="1"/>
    </xf>
    <xf numFmtId="0" fontId="77" fillId="33" borderId="16" xfId="0" applyFont="1" applyFill="1" applyBorder="1" applyAlignment="1">
      <alignment horizontal="center" vertical="center" wrapText="1"/>
    </xf>
    <xf numFmtId="0" fontId="77" fillId="33" borderId="17" xfId="0" applyFont="1" applyFill="1" applyBorder="1" applyAlignment="1">
      <alignment horizontal="center" vertical="center" wrapText="1"/>
    </xf>
    <xf numFmtId="0" fontId="77" fillId="33" borderId="0" xfId="0" applyFont="1" applyFill="1" applyAlignment="1">
      <alignment horizontal="center" vertical="center" wrapText="1"/>
    </xf>
    <xf numFmtId="0" fontId="0" fillId="0" borderId="14" xfId="0" applyBorder="1" applyAlignment="1">
      <alignment horizontal="center" wrapText="1"/>
    </xf>
    <xf numFmtId="0" fontId="0" fillId="0" borderId="10" xfId="0" applyBorder="1" applyAlignment="1">
      <alignment horizontal="center" wrapText="1"/>
    </xf>
    <xf numFmtId="179" fontId="81" fillId="0" borderId="10" xfId="42" applyNumberFormat="1" applyFont="1" applyBorder="1" applyAlignment="1">
      <alignment horizontal="center" wrapText="1"/>
    </xf>
    <xf numFmtId="179" fontId="81" fillId="0" borderId="11" xfId="42" applyNumberFormat="1" applyFont="1" applyBorder="1" applyAlignment="1">
      <alignment horizontal="center" wrapText="1"/>
    </xf>
    <xf numFmtId="0" fontId="77" fillId="33" borderId="18" xfId="0" applyFont="1" applyFill="1" applyBorder="1" applyAlignment="1">
      <alignment horizontal="center" wrapText="1"/>
    </xf>
    <xf numFmtId="179" fontId="82" fillId="33" borderId="12" xfId="42" applyNumberFormat="1" applyFont="1" applyFill="1" applyBorder="1" applyAlignment="1">
      <alignment horizontal="center" wrapText="1"/>
    </xf>
    <xf numFmtId="0" fontId="77" fillId="33" borderId="0" xfId="0" applyFont="1" applyFill="1" applyAlignment="1">
      <alignment wrapText="1"/>
    </xf>
    <xf numFmtId="0" fontId="79" fillId="0" borderId="0" xfId="0" applyFont="1" applyFill="1" applyAlignment="1">
      <alignment/>
    </xf>
    <xf numFmtId="0" fontId="79" fillId="33" borderId="0" xfId="0" applyFont="1" applyFill="1" applyAlignment="1">
      <alignment/>
    </xf>
    <xf numFmtId="0" fontId="79" fillId="0" borderId="14" xfId="0" applyFont="1" applyFill="1" applyBorder="1" applyAlignment="1">
      <alignment horizontal="center"/>
    </xf>
    <xf numFmtId="0" fontId="79" fillId="0" borderId="10" xfId="0" applyFont="1" applyFill="1" applyBorder="1" applyAlignment="1">
      <alignment vertical="center" wrapText="1"/>
    </xf>
    <xf numFmtId="0" fontId="79" fillId="0" borderId="10" xfId="0" applyFont="1" applyFill="1" applyBorder="1" applyAlignment="1">
      <alignment horizontal="center" vertical="center" wrapText="1"/>
    </xf>
    <xf numFmtId="179" fontId="79" fillId="0" borderId="10" xfId="42" applyNumberFormat="1" applyFont="1" applyFill="1" applyBorder="1" applyAlignment="1">
      <alignment horizontal="center" vertical="center" wrapText="1"/>
    </xf>
    <xf numFmtId="179" fontId="83" fillId="0" borderId="11" xfId="42" applyNumberFormat="1" applyFont="1" applyFill="1" applyBorder="1" applyAlignment="1">
      <alignment horizontal="center" vertical="center" wrapText="1"/>
    </xf>
    <xf numFmtId="0" fontId="79" fillId="0" borderId="14" xfId="0" applyFont="1" applyFill="1" applyBorder="1" applyAlignment="1">
      <alignment/>
    </xf>
    <xf numFmtId="0" fontId="79" fillId="0" borderId="10" xfId="0" applyFont="1" applyFill="1" applyBorder="1" applyAlignment="1">
      <alignment/>
    </xf>
    <xf numFmtId="0" fontId="79" fillId="0" borderId="10" xfId="0" applyFont="1" applyFill="1" applyBorder="1" applyAlignment="1">
      <alignment horizontal="center" vertical="center"/>
    </xf>
    <xf numFmtId="179" fontId="79" fillId="0" borderId="10" xfId="42" applyNumberFormat="1" applyFont="1" applyFill="1" applyBorder="1" applyAlignment="1">
      <alignment horizontal="center" vertical="center"/>
    </xf>
    <xf numFmtId="0" fontId="79" fillId="0" borderId="11" xfId="0" applyFont="1" applyFill="1" applyBorder="1" applyAlignment="1">
      <alignment horizontal="center" vertical="center"/>
    </xf>
    <xf numFmtId="0" fontId="80" fillId="33" borderId="18" xfId="0" applyFont="1" applyFill="1" applyBorder="1" applyAlignment="1">
      <alignment/>
    </xf>
    <xf numFmtId="179" fontId="80" fillId="33" borderId="12" xfId="42" applyNumberFormat="1" applyFont="1" applyFill="1" applyBorder="1" applyAlignment="1">
      <alignment horizontal="center" vertical="center"/>
    </xf>
    <xf numFmtId="179" fontId="80" fillId="33" borderId="13" xfId="42" applyNumberFormat="1" applyFont="1" applyFill="1" applyBorder="1" applyAlignment="1">
      <alignment horizontal="center" vertical="center"/>
    </xf>
    <xf numFmtId="0" fontId="80" fillId="33" borderId="0" xfId="0" applyFont="1" applyFill="1" applyAlignment="1">
      <alignment/>
    </xf>
    <xf numFmtId="0" fontId="79" fillId="0" borderId="0" xfId="0" applyFont="1" applyFill="1" applyAlignment="1">
      <alignment horizontal="center" vertical="center"/>
    </xf>
    <xf numFmtId="179" fontId="79" fillId="0" borderId="0" xfId="42" applyNumberFormat="1" applyFont="1" applyFill="1" applyAlignment="1">
      <alignment horizontal="center" vertical="center"/>
    </xf>
    <xf numFmtId="0" fontId="79" fillId="0" borderId="10" xfId="0" applyFont="1" applyBorder="1" applyAlignment="1">
      <alignment wrapText="1"/>
    </xf>
    <xf numFmtId="0" fontId="79" fillId="0" borderId="0" xfId="0" applyFont="1" applyAlignment="1">
      <alignment wrapText="1"/>
    </xf>
    <xf numFmtId="0" fontId="10" fillId="0" borderId="0" xfId="0" applyFont="1" applyFill="1" applyBorder="1" applyAlignment="1" applyProtection="1">
      <alignment vertical="center" wrapText="1"/>
      <protection/>
    </xf>
    <xf numFmtId="0" fontId="79" fillId="0" borderId="14" xfId="0" applyFont="1" applyBorder="1" applyAlignment="1">
      <alignment wrapText="1"/>
    </xf>
    <xf numFmtId="0" fontId="79" fillId="0" borderId="11" xfId="0" applyFont="1" applyBorder="1" applyAlignment="1">
      <alignment wrapText="1"/>
    </xf>
    <xf numFmtId="0" fontId="79" fillId="0" borderId="18" xfId="0" applyFont="1" applyBorder="1" applyAlignment="1">
      <alignment wrapText="1"/>
    </xf>
    <xf numFmtId="0" fontId="79" fillId="0" borderId="12" xfId="0" applyFont="1" applyBorder="1" applyAlignment="1">
      <alignment wrapText="1"/>
    </xf>
    <xf numFmtId="0" fontId="79" fillId="0" borderId="13" xfId="0" applyFont="1" applyBorder="1" applyAlignment="1">
      <alignment wrapText="1"/>
    </xf>
    <xf numFmtId="0" fontId="80" fillId="33" borderId="0" xfId="0" applyFont="1" applyFill="1" applyAlignment="1">
      <alignment wrapText="1"/>
    </xf>
    <xf numFmtId="0" fontId="79" fillId="33" borderId="0" xfId="0" applyFont="1" applyFill="1" applyAlignment="1">
      <alignment wrapText="1"/>
    </xf>
    <xf numFmtId="0" fontId="79" fillId="0" borderId="14" xfId="0" applyFont="1" applyBorder="1" applyAlignment="1">
      <alignment horizontal="left" vertical="center" wrapText="1"/>
    </xf>
    <xf numFmtId="0" fontId="80" fillId="33" borderId="18" xfId="0" applyFont="1" applyFill="1" applyBorder="1" applyAlignment="1">
      <alignment horizontal="left" vertical="center" wrapText="1" indent="2"/>
    </xf>
    <xf numFmtId="0" fontId="80" fillId="33" borderId="12" xfId="0" applyFont="1" applyFill="1" applyBorder="1" applyAlignment="1">
      <alignment wrapText="1"/>
    </xf>
    <xf numFmtId="0" fontId="80" fillId="33" borderId="13" xfId="0" applyFont="1" applyFill="1" applyBorder="1" applyAlignment="1">
      <alignment wrapText="1"/>
    </xf>
    <xf numFmtId="0" fontId="11" fillId="0" borderId="0" xfId="0" applyFont="1" applyFill="1" applyBorder="1" applyAlignment="1" applyProtection="1">
      <alignment vertical="center" wrapText="1"/>
      <protection/>
    </xf>
    <xf numFmtId="0" fontId="79" fillId="0" borderId="0" xfId="0" applyFont="1" applyAlignment="1">
      <alignment/>
    </xf>
    <xf numFmtId="0" fontId="20" fillId="34" borderId="10" xfId="0" applyFont="1" applyFill="1" applyBorder="1" applyAlignment="1">
      <alignment horizontal="left" vertical="center"/>
    </xf>
    <xf numFmtId="0" fontId="79" fillId="34" borderId="0" xfId="0" applyFont="1" applyFill="1" applyAlignment="1">
      <alignment/>
    </xf>
    <xf numFmtId="0" fontId="79" fillId="0" borderId="0" xfId="0" applyFont="1" applyFill="1" applyAlignment="1">
      <alignment/>
    </xf>
    <xf numFmtId="0" fontId="80" fillId="33" borderId="0" xfId="0" applyFont="1" applyFill="1" applyAlignment="1">
      <alignment horizontal="center" vertical="center"/>
    </xf>
    <xf numFmtId="0" fontId="54" fillId="33" borderId="10" xfId="0" applyFont="1" applyFill="1" applyBorder="1" applyAlignment="1">
      <alignment horizontal="left" vertical="center" wrapText="1"/>
    </xf>
    <xf numFmtId="0" fontId="55" fillId="33" borderId="10" xfId="0" applyFont="1" applyFill="1" applyBorder="1" applyAlignment="1">
      <alignment horizontal="center" vertical="center" wrapText="1"/>
    </xf>
    <xf numFmtId="0" fontId="79" fillId="33" borderId="0" xfId="0" applyFont="1" applyFill="1" applyAlignment="1">
      <alignment horizontal="center" vertical="center"/>
    </xf>
    <xf numFmtId="0" fontId="79" fillId="33" borderId="0" xfId="0" applyFont="1" applyFill="1" applyAlignment="1">
      <alignment horizontal="center"/>
    </xf>
    <xf numFmtId="0" fontId="8" fillId="33" borderId="16" xfId="0" applyFont="1" applyFill="1" applyBorder="1" applyAlignment="1">
      <alignment horizontal="center" vertical="center" wrapText="1"/>
    </xf>
    <xf numFmtId="172" fontId="8" fillId="33" borderId="15" xfId="42" applyNumberFormat="1" applyFont="1" applyFill="1" applyBorder="1" applyAlignment="1">
      <alignment horizontal="center" vertical="center" wrapText="1"/>
    </xf>
    <xf numFmtId="0" fontId="8" fillId="0" borderId="14" xfId="56" applyFont="1" applyFill="1" applyBorder="1" applyAlignment="1" applyProtection="1">
      <alignment horizontal="left" vertical="center" wrapText="1" indent="1"/>
      <protection/>
    </xf>
    <xf numFmtId="0" fontId="8" fillId="0" borderId="14" xfId="56" applyFont="1" applyFill="1" applyBorder="1" applyAlignment="1" applyProtection="1">
      <alignment horizontal="left" vertical="center" wrapText="1" indent="3"/>
      <protection/>
    </xf>
    <xf numFmtId="0" fontId="23" fillId="0" borderId="14" xfId="56" applyFont="1" applyFill="1" applyBorder="1" applyAlignment="1" applyProtection="1">
      <alignment horizontal="left" vertical="center" wrapText="1" indent="4"/>
      <protection/>
    </xf>
    <xf numFmtId="172" fontId="8" fillId="0" borderId="10" xfId="42" applyNumberFormat="1" applyFont="1" applyFill="1" applyBorder="1" applyAlignment="1">
      <alignment horizontal="center" vertical="center" wrapText="1"/>
    </xf>
    <xf numFmtId="172" fontId="8" fillId="0" borderId="11" xfId="42" applyNumberFormat="1" applyFont="1" applyFill="1" applyBorder="1" applyAlignment="1">
      <alignment horizontal="center" vertical="center" wrapText="1"/>
    </xf>
    <xf numFmtId="0" fontId="8" fillId="35" borderId="18" xfId="56" applyFont="1" applyFill="1" applyBorder="1" applyAlignment="1" applyProtection="1">
      <alignment horizontal="left" vertical="center" wrapText="1"/>
      <protection/>
    </xf>
    <xf numFmtId="0" fontId="3" fillId="0" borderId="14"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pplyProtection="1">
      <alignment horizontal="left" vertical="center" wrapText="1" indent="1"/>
      <protection/>
    </xf>
    <xf numFmtId="0" fontId="6" fillId="0" borderId="10" xfId="0" applyFont="1" applyFill="1" applyBorder="1" applyAlignment="1" applyProtection="1">
      <alignment horizontal="left" vertical="center" wrapText="1" indent="2"/>
      <protection/>
    </xf>
    <xf numFmtId="0" fontId="7" fillId="0" borderId="10" xfId="0" applyFont="1" applyFill="1" applyBorder="1" applyAlignment="1" applyProtection="1">
      <alignment horizontal="left" vertical="center" wrapText="1" indent="2"/>
      <protection/>
    </xf>
    <xf numFmtId="172" fontId="8" fillId="33" borderId="16" xfId="42" applyNumberFormat="1" applyFont="1" applyFill="1" applyBorder="1" applyAlignment="1">
      <alignment horizontal="center" vertical="center" wrapText="1"/>
    </xf>
    <xf numFmtId="0" fontId="4" fillId="0" borderId="12" xfId="0" applyFont="1" applyFill="1" applyBorder="1" applyAlignment="1" applyProtection="1">
      <alignment horizontal="left" vertical="center" wrapText="1" indent="1"/>
      <protection/>
    </xf>
    <xf numFmtId="172" fontId="8" fillId="33" borderId="17" xfId="42" applyNumberFormat="1" applyFont="1" applyFill="1" applyBorder="1" applyAlignment="1">
      <alignment horizontal="center" vertical="center" wrapText="1"/>
    </xf>
    <xf numFmtId="0" fontId="84" fillId="0" borderId="0" xfId="0" applyFont="1" applyFill="1" applyAlignment="1" applyProtection="1">
      <alignment/>
      <protection/>
    </xf>
    <xf numFmtId="0" fontId="84" fillId="0" borderId="0" xfId="0" applyFont="1" applyAlignment="1">
      <alignment wrapText="1"/>
    </xf>
    <xf numFmtId="0" fontId="80" fillId="33" borderId="19" xfId="0" applyFont="1" applyFill="1" applyBorder="1" applyAlignment="1">
      <alignment horizontal="center" vertical="center" wrapText="1"/>
    </xf>
    <xf numFmtId="0" fontId="79" fillId="0" borderId="20" xfId="0" applyFont="1" applyBorder="1" applyAlignment="1">
      <alignment wrapText="1"/>
    </xf>
    <xf numFmtId="0" fontId="55" fillId="33" borderId="15"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19" fillId="34" borderId="14" xfId="0" applyFont="1" applyFill="1" applyBorder="1" applyAlignment="1">
      <alignment horizontal="center" vertical="center"/>
    </xf>
    <xf numFmtId="0" fontId="20" fillId="34" borderId="11" xfId="0" applyFont="1" applyFill="1" applyBorder="1" applyAlignment="1">
      <alignment horizontal="center" vertical="center"/>
    </xf>
    <xf numFmtId="0" fontId="19" fillId="34" borderId="18" xfId="0" applyFont="1" applyFill="1" applyBorder="1" applyAlignment="1">
      <alignment horizontal="center" vertical="center"/>
    </xf>
    <xf numFmtId="0" fontId="20" fillId="34" borderId="12" xfId="0" applyFont="1" applyFill="1" applyBorder="1" applyAlignment="1">
      <alignment horizontal="left" vertical="center"/>
    </xf>
    <xf numFmtId="0" fontId="20" fillId="34" borderId="13" xfId="0" applyFont="1" applyFill="1" applyBorder="1" applyAlignment="1">
      <alignment horizontal="center" vertical="center"/>
    </xf>
    <xf numFmtId="0" fontId="85" fillId="33" borderId="10" xfId="0" applyFont="1" applyFill="1" applyBorder="1" applyAlignment="1">
      <alignment horizontal="center" vertical="center" wrapText="1"/>
    </xf>
    <xf numFmtId="0" fontId="80" fillId="33" borderId="16" xfId="0" applyFont="1" applyFill="1" applyBorder="1" applyAlignment="1">
      <alignment horizontal="center" vertical="center" wrapText="1"/>
    </xf>
    <xf numFmtId="0" fontId="80" fillId="33" borderId="17"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85" fillId="33" borderId="11" xfId="0" applyFont="1" applyFill="1" applyBorder="1" applyAlignment="1">
      <alignment horizontal="center" vertical="center" wrapText="1"/>
    </xf>
    <xf numFmtId="0" fontId="80" fillId="33" borderId="21" xfId="0" applyFont="1" applyFill="1" applyBorder="1" applyAlignment="1">
      <alignment horizontal="left" vertical="center" wrapText="1" indent="2"/>
    </xf>
    <xf numFmtId="0" fontId="85" fillId="33" borderId="14" xfId="0" applyFont="1" applyFill="1" applyBorder="1" applyAlignment="1">
      <alignment horizontal="center" vertical="center" wrapText="1"/>
    </xf>
    <xf numFmtId="0" fontId="79" fillId="33" borderId="22" xfId="0" applyFont="1" applyFill="1" applyBorder="1" applyAlignment="1">
      <alignment horizontal="left" vertical="center" wrapText="1"/>
    </xf>
    <xf numFmtId="0" fontId="80" fillId="33" borderId="23" xfId="0" applyFont="1" applyFill="1" applyBorder="1" applyAlignment="1">
      <alignment horizontal="center" vertical="center"/>
    </xf>
    <xf numFmtId="43" fontId="79" fillId="0" borderId="0" xfId="0" applyNumberFormat="1" applyFont="1" applyAlignment="1">
      <alignment wrapText="1"/>
    </xf>
    <xf numFmtId="0" fontId="79" fillId="0" borderId="24" xfId="0" applyFont="1" applyFill="1" applyBorder="1" applyAlignment="1">
      <alignment horizontal="left" vertical="center" wrapText="1"/>
    </xf>
    <xf numFmtId="43" fontId="79" fillId="0" borderId="14" xfId="42" applyFont="1" applyFill="1" applyBorder="1" applyAlignment="1">
      <alignment wrapText="1"/>
    </xf>
    <xf numFmtId="0" fontId="54" fillId="0" borderId="0" xfId="0" applyFont="1" applyFill="1" applyAlignment="1" applyProtection="1">
      <alignment/>
      <protection/>
    </xf>
    <xf numFmtId="0" fontId="23" fillId="0" borderId="0" xfId="0" applyFont="1" applyFill="1" applyBorder="1" applyAlignment="1">
      <alignment/>
    </xf>
    <xf numFmtId="0" fontId="8" fillId="33" borderId="14" xfId="56" applyFont="1" applyFill="1" applyBorder="1" applyAlignment="1" applyProtection="1">
      <alignment horizontal="left" vertical="center" wrapText="1"/>
      <protection/>
    </xf>
    <xf numFmtId="0" fontId="8" fillId="33" borderId="10" xfId="0" applyFont="1" applyFill="1" applyBorder="1" applyAlignment="1">
      <alignment/>
    </xf>
    <xf numFmtId="0" fontId="8" fillId="33" borderId="11" xfId="0" applyFont="1" applyFill="1" applyBorder="1" applyAlignment="1">
      <alignment/>
    </xf>
    <xf numFmtId="0" fontId="8" fillId="33" borderId="0" xfId="0" applyFont="1" applyFill="1" applyBorder="1" applyAlignment="1">
      <alignment/>
    </xf>
    <xf numFmtId="0" fontId="8" fillId="0" borderId="10" xfId="0" applyFont="1" applyFill="1" applyBorder="1" applyAlignment="1">
      <alignment/>
    </xf>
    <xf numFmtId="0" fontId="8" fillId="0" borderId="11" xfId="0" applyFont="1" applyFill="1" applyBorder="1" applyAlignment="1">
      <alignment/>
    </xf>
    <xf numFmtId="0" fontId="8" fillId="0" borderId="0" xfId="0" applyFont="1" applyFill="1" applyBorder="1" applyAlignment="1">
      <alignment/>
    </xf>
    <xf numFmtId="0" fontId="23" fillId="0" borderId="14" xfId="56" applyFont="1" applyFill="1" applyBorder="1" applyAlignment="1" applyProtection="1">
      <alignment horizontal="left" vertical="center" indent="3"/>
      <protection/>
    </xf>
    <xf numFmtId="0" fontId="23" fillId="0" borderId="10" xfId="0" applyFont="1" applyFill="1" applyBorder="1" applyAlignment="1">
      <alignment/>
    </xf>
    <xf numFmtId="0" fontId="23" fillId="0" borderId="11" xfId="0" applyFont="1" applyFill="1" applyBorder="1" applyAlignment="1">
      <alignment/>
    </xf>
    <xf numFmtId="0" fontId="23" fillId="0" borderId="14" xfId="56" applyFont="1" applyFill="1" applyBorder="1" applyAlignment="1" applyProtection="1">
      <alignment horizontal="left" vertical="center" wrapText="1" indent="3"/>
      <protection/>
    </xf>
    <xf numFmtId="0" fontId="30" fillId="0" borderId="14" xfId="56" applyFont="1" applyFill="1" applyBorder="1" applyAlignment="1" applyProtection="1">
      <alignment horizontal="left" vertical="center" wrapText="1" indent="3"/>
      <protection/>
    </xf>
    <xf numFmtId="0" fontId="31" fillId="0" borderId="14" xfId="56" applyFont="1" applyFill="1" applyBorder="1" applyAlignment="1" applyProtection="1">
      <alignment horizontal="left" vertical="center" wrapText="1" indent="5"/>
      <protection/>
    </xf>
    <xf numFmtId="171" fontId="23" fillId="0" borderId="10" xfId="0" applyNumberFormat="1" applyFont="1" applyFill="1" applyBorder="1" applyAlignment="1">
      <alignment horizontal="center" vertical="center"/>
    </xf>
    <xf numFmtId="43" fontId="23" fillId="0" borderId="10" xfId="42" applyNumberFormat="1" applyFont="1" applyFill="1" applyBorder="1" applyAlignment="1">
      <alignment horizontal="center" vertical="center"/>
    </xf>
    <xf numFmtId="179" fontId="23" fillId="0" borderId="10" xfId="0" applyNumberFormat="1" applyFont="1" applyFill="1" applyBorder="1" applyAlignment="1">
      <alignment/>
    </xf>
    <xf numFmtId="0" fontId="8" fillId="33" borderId="12" xfId="0" applyFont="1" applyFill="1" applyBorder="1" applyAlignment="1">
      <alignment/>
    </xf>
    <xf numFmtId="0" fontId="8" fillId="33" borderId="13" xfId="0" applyFont="1" applyFill="1" applyBorder="1" applyAlignment="1">
      <alignment/>
    </xf>
    <xf numFmtId="0" fontId="79" fillId="0" borderId="13" xfId="0" applyFont="1" applyBorder="1" applyAlignment="1">
      <alignment horizontal="left" wrapText="1"/>
    </xf>
    <xf numFmtId="0" fontId="79" fillId="0" borderId="0" xfId="0" applyFont="1" applyAlignment="1">
      <alignment horizontal="left" wrapText="1"/>
    </xf>
    <xf numFmtId="43" fontId="8" fillId="33" borderId="10" xfId="42" applyFont="1" applyFill="1" applyBorder="1" applyAlignment="1">
      <alignment/>
    </xf>
    <xf numFmtId="43" fontId="8" fillId="0" borderId="10" xfId="42" applyFont="1" applyFill="1" applyBorder="1" applyAlignment="1">
      <alignment/>
    </xf>
    <xf numFmtId="43" fontId="8" fillId="0" borderId="10" xfId="42" applyFont="1" applyFill="1" applyBorder="1" applyAlignment="1">
      <alignment horizontal="center" vertical="center" wrapText="1"/>
    </xf>
    <xf numFmtId="43" fontId="23" fillId="0" borderId="10" xfId="42" applyFont="1" applyFill="1" applyBorder="1" applyAlignment="1">
      <alignment/>
    </xf>
    <xf numFmtId="43" fontId="23" fillId="0" borderId="10" xfId="42" applyFont="1" applyFill="1" applyBorder="1" applyAlignment="1">
      <alignment horizontal="center" vertical="center"/>
    </xf>
    <xf numFmtId="43" fontId="8" fillId="33" borderId="12" xfId="42" applyFont="1" applyFill="1" applyBorder="1" applyAlignment="1">
      <alignment/>
    </xf>
    <xf numFmtId="43" fontId="23" fillId="0" borderId="0" xfId="42" applyFont="1" applyFill="1" applyBorder="1" applyAlignment="1">
      <alignment/>
    </xf>
    <xf numFmtId="43" fontId="80" fillId="33" borderId="18" xfId="0" applyNumberFormat="1" applyFont="1" applyFill="1" applyBorder="1" applyAlignment="1">
      <alignment horizontal="left" vertical="center" wrapText="1" indent="2"/>
    </xf>
    <xf numFmtId="43" fontId="80" fillId="33" borderId="0" xfId="0" applyNumberFormat="1" applyFont="1" applyFill="1" applyAlignment="1">
      <alignment wrapText="1"/>
    </xf>
    <xf numFmtId="0" fontId="11" fillId="36" borderId="10"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79" fillId="33" borderId="10" xfId="0" applyFont="1" applyFill="1" applyBorder="1" applyAlignment="1" applyProtection="1">
      <alignment/>
      <protection/>
    </xf>
    <xf numFmtId="0" fontId="79" fillId="33" borderId="10" xfId="0" applyFont="1" applyFill="1" applyBorder="1" applyAlignment="1" applyProtection="1">
      <alignment horizontal="center"/>
      <protection/>
    </xf>
    <xf numFmtId="0" fontId="79" fillId="0" borderId="0" xfId="0" applyFont="1" applyFill="1" applyBorder="1" applyAlignment="1" applyProtection="1">
      <alignment/>
      <protection/>
    </xf>
    <xf numFmtId="0" fontId="80" fillId="33" borderId="0" xfId="0" applyFont="1" applyFill="1" applyBorder="1" applyAlignment="1" applyProtection="1">
      <alignment/>
      <protection/>
    </xf>
    <xf numFmtId="0" fontId="79" fillId="37" borderId="0" xfId="0" applyFont="1" applyFill="1" applyBorder="1" applyAlignment="1" applyProtection="1">
      <alignment/>
      <protection/>
    </xf>
    <xf numFmtId="0" fontId="79" fillId="0" borderId="0" xfId="0" applyFont="1"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10" xfId="0" applyFill="1" applyBorder="1" applyAlignment="1" applyProtection="1">
      <alignment horizontal="center" vertical="center"/>
      <protection/>
    </xf>
    <xf numFmtId="0" fontId="86" fillId="2" borderId="0" xfId="0" applyFont="1" applyFill="1" applyAlignment="1" applyProtection="1">
      <alignment/>
      <protection/>
    </xf>
    <xf numFmtId="0" fontId="85" fillId="2" borderId="10" xfId="0" applyNumberFormat="1" applyFont="1" applyFill="1" applyBorder="1" applyAlignment="1">
      <alignment horizontal="center" vertical="center" wrapText="1"/>
    </xf>
    <xf numFmtId="49" fontId="87" fillId="2" borderId="25" xfId="0" applyNumberFormat="1" applyFont="1" applyFill="1" applyBorder="1" applyAlignment="1">
      <alignment vertical="center" wrapText="1"/>
    </xf>
    <xf numFmtId="49" fontId="87" fillId="2" borderId="26" xfId="0" applyNumberFormat="1" applyFont="1" applyFill="1" applyBorder="1" applyAlignment="1">
      <alignment vertical="center" wrapText="1"/>
    </xf>
    <xf numFmtId="2" fontId="87" fillId="2" borderId="27" xfId="42" applyNumberFormat="1" applyFont="1" applyFill="1" applyBorder="1" applyAlignment="1">
      <alignment horizontal="center" vertical="center" wrapText="1"/>
    </xf>
    <xf numFmtId="0" fontId="85" fillId="2" borderId="27" xfId="0" applyNumberFormat="1" applyFont="1" applyFill="1" applyBorder="1" applyAlignment="1">
      <alignment horizontal="center" vertical="center" wrapText="1"/>
    </xf>
    <xf numFmtId="0" fontId="85" fillId="2" borderId="28" xfId="0" applyNumberFormat="1" applyFont="1" applyFill="1" applyBorder="1" applyAlignment="1">
      <alignment vertical="center"/>
    </xf>
    <xf numFmtId="0" fontId="85" fillId="2" borderId="29" xfId="0" applyNumberFormat="1" applyFont="1" applyFill="1" applyBorder="1" applyAlignment="1">
      <alignment horizontal="center" vertical="center" wrapText="1"/>
    </xf>
    <xf numFmtId="0" fontId="85" fillId="2" borderId="11" xfId="0" applyNumberFormat="1" applyFont="1" applyFill="1" applyBorder="1" applyAlignment="1">
      <alignment horizontal="center" vertical="center" wrapText="1"/>
    </xf>
    <xf numFmtId="2" fontId="87" fillId="2" borderId="10" xfId="42" applyNumberFormat="1" applyFont="1" applyFill="1" applyBorder="1" applyAlignment="1">
      <alignment horizontal="center" vertical="center" wrapText="1"/>
    </xf>
    <xf numFmtId="2" fontId="86" fillId="2" borderId="0" xfId="0" applyNumberFormat="1" applyFont="1" applyFill="1" applyAlignment="1" applyProtection="1">
      <alignment/>
      <protection/>
    </xf>
    <xf numFmtId="0" fontId="86" fillId="2" borderId="0" xfId="0" applyFont="1" applyFill="1" applyAlignment="1" applyProtection="1">
      <alignment horizontal="left"/>
      <protection/>
    </xf>
    <xf numFmtId="0" fontId="86" fillId="2" borderId="0" xfId="0" applyFont="1" applyFill="1" applyAlignment="1" applyProtection="1">
      <alignment/>
      <protection/>
    </xf>
    <xf numFmtId="49" fontId="87" fillId="2" borderId="10" xfId="0" applyNumberFormat="1" applyFont="1" applyFill="1" applyBorder="1" applyAlignment="1">
      <alignment horizontal="center" vertical="center" wrapText="1"/>
    </xf>
    <xf numFmtId="0" fontId="88" fillId="2" borderId="10" xfId="0" applyNumberFormat="1" applyFont="1" applyFill="1" applyBorder="1" applyAlignment="1">
      <alignment horizontal="center" vertical="center" wrapText="1"/>
    </xf>
    <xf numFmtId="2" fontId="88" fillId="2" borderId="10" xfId="0" applyNumberFormat="1" applyFont="1" applyFill="1" applyBorder="1" applyAlignment="1">
      <alignment horizontal="center" vertical="center" wrapText="1"/>
    </xf>
    <xf numFmtId="0" fontId="89" fillId="2" borderId="10" xfId="0" applyFont="1" applyFill="1" applyBorder="1" applyAlignment="1">
      <alignment wrapText="1"/>
    </xf>
    <xf numFmtId="0" fontId="89" fillId="2" borderId="10" xfId="0" applyFont="1" applyFill="1" applyBorder="1" applyAlignment="1">
      <alignment horizontal="center" vertical="center" wrapText="1"/>
    </xf>
    <xf numFmtId="0" fontId="87" fillId="2" borderId="10" xfId="0" applyFont="1" applyFill="1" applyBorder="1" applyAlignment="1">
      <alignment horizontal="center" vertical="center" wrapText="1"/>
    </xf>
    <xf numFmtId="49" fontId="87" fillId="2" borderId="10" xfId="56" applyNumberFormat="1" applyFont="1" applyFill="1" applyBorder="1" applyAlignment="1">
      <alignment horizontal="center" vertical="center" wrapText="1"/>
      <protection/>
    </xf>
    <xf numFmtId="49" fontId="87" fillId="2" borderId="27" xfId="0" applyNumberFormat="1" applyFont="1" applyFill="1" applyBorder="1" applyAlignment="1">
      <alignment horizontal="center" vertical="center" wrapText="1"/>
    </xf>
    <xf numFmtId="0" fontId="87" fillId="2" borderId="30" xfId="0" applyNumberFormat="1" applyFont="1" applyFill="1" applyBorder="1" applyAlignment="1">
      <alignment horizontal="center" vertical="center" wrapText="1"/>
    </xf>
    <xf numFmtId="0" fontId="87" fillId="2" borderId="10" xfId="0" applyNumberFormat="1" applyFont="1" applyFill="1" applyBorder="1" applyAlignment="1">
      <alignment horizontal="center" vertical="center" wrapText="1"/>
    </xf>
    <xf numFmtId="4" fontId="87" fillId="2" borderId="30" xfId="0" applyNumberFormat="1" applyFont="1" applyFill="1" applyBorder="1" applyAlignment="1">
      <alignment horizontal="center" vertical="center" wrapText="1"/>
    </xf>
    <xf numFmtId="4" fontId="87" fillId="2" borderId="10" xfId="0" applyNumberFormat="1" applyFont="1" applyFill="1" applyBorder="1" applyAlignment="1">
      <alignment horizontal="center" vertical="center" wrapText="1"/>
    </xf>
    <xf numFmtId="0" fontId="85" fillId="20" borderId="10" xfId="0" applyNumberFormat="1" applyFont="1" applyFill="1" applyBorder="1" applyAlignment="1">
      <alignment horizontal="center" vertical="center" wrapText="1"/>
    </xf>
    <xf numFmtId="0" fontId="11" fillId="38" borderId="10" xfId="0" applyFont="1" applyFill="1" applyBorder="1" applyAlignment="1" applyProtection="1">
      <alignment horizontal="center" vertical="center" wrapText="1"/>
      <protection/>
    </xf>
    <xf numFmtId="49" fontId="87" fillId="2" borderId="25" xfId="0" applyNumberFormat="1" applyFont="1" applyFill="1" applyBorder="1" applyAlignment="1">
      <alignment horizontal="center" vertical="center" wrapText="1"/>
    </xf>
    <xf numFmtId="0" fontId="80" fillId="33" borderId="15" xfId="0" applyFont="1" applyFill="1" applyBorder="1" applyAlignment="1">
      <alignment horizontal="center" vertical="center" wrapText="1"/>
    </xf>
    <xf numFmtId="0" fontId="80" fillId="33" borderId="16" xfId="0" applyFont="1" applyFill="1" applyBorder="1" applyAlignment="1">
      <alignment horizontal="center" vertical="center" wrapText="1"/>
    </xf>
    <xf numFmtId="0" fontId="80" fillId="33" borderId="17" xfId="0" applyFont="1" applyFill="1" applyBorder="1" applyAlignment="1">
      <alignment horizontal="center" vertical="center" wrapText="1"/>
    </xf>
    <xf numFmtId="43" fontId="80" fillId="33" borderId="20" xfId="0" applyNumberFormat="1" applyFont="1" applyFill="1" applyBorder="1" applyAlignment="1">
      <alignment horizontal="left" vertical="center" wrapText="1" indent="2"/>
    </xf>
    <xf numFmtId="0" fontId="85" fillId="33" borderId="31" xfId="0" applyFont="1" applyFill="1" applyBorder="1" applyAlignment="1">
      <alignment horizontal="center" vertical="center" wrapText="1"/>
    </xf>
    <xf numFmtId="43" fontId="80" fillId="33" borderId="32" xfId="0" applyNumberFormat="1" applyFont="1" applyFill="1" applyBorder="1" applyAlignment="1">
      <alignment horizontal="left" vertical="center" wrapText="1" indent="2"/>
    </xf>
    <xf numFmtId="0" fontId="31" fillId="0" borderId="14" xfId="56" applyFont="1" applyFill="1" applyBorder="1" applyAlignment="1" applyProtection="1">
      <alignment horizontal="left" vertical="center" indent="5"/>
      <protection/>
    </xf>
    <xf numFmtId="0" fontId="23" fillId="0" borderId="14" xfId="56" applyFont="1" applyFill="1" applyBorder="1" applyAlignment="1" applyProtection="1">
      <alignment horizontal="left" vertical="center" indent="4"/>
      <protection/>
    </xf>
    <xf numFmtId="43" fontId="8" fillId="33" borderId="0" xfId="0" applyNumberFormat="1" applyFont="1" applyFill="1" applyBorder="1" applyAlignment="1">
      <alignment/>
    </xf>
    <xf numFmtId="43" fontId="8" fillId="0" borderId="10" xfId="42" applyFont="1" applyFill="1" applyBorder="1" applyAlignment="1">
      <alignment horizontal="center" vertical="center"/>
    </xf>
    <xf numFmtId="43" fontId="8" fillId="0" borderId="0" xfId="0" applyNumberFormat="1" applyFont="1" applyFill="1" applyBorder="1" applyAlignment="1">
      <alignment/>
    </xf>
    <xf numFmtId="0" fontId="90" fillId="0" borderId="10" xfId="0" applyFont="1" applyBorder="1" applyAlignment="1">
      <alignment wrapText="1"/>
    </xf>
    <xf numFmtId="0" fontId="90" fillId="0" borderId="10" xfId="0" applyFont="1" applyBorder="1" applyAlignment="1">
      <alignment horizontal="center" vertical="center" wrapText="1"/>
    </xf>
    <xf numFmtId="174" fontId="35" fillId="0" borderId="10" xfId="44" applyNumberFormat="1" applyFont="1" applyFill="1" applyBorder="1" applyAlignment="1">
      <alignment horizontal="center" vertical="center" wrapText="1"/>
    </xf>
    <xf numFmtId="0" fontId="91" fillId="0" borderId="29" xfId="0" applyFont="1" applyFill="1" applyBorder="1" applyAlignment="1">
      <alignment horizontal="left" vertical="center"/>
    </xf>
    <xf numFmtId="0" fontId="91" fillId="33" borderId="0" xfId="0" applyFont="1" applyFill="1" applyAlignment="1">
      <alignment wrapText="1"/>
    </xf>
    <xf numFmtId="0" fontId="90" fillId="0" borderId="10" xfId="0" applyFont="1" applyBorder="1" applyAlignment="1">
      <alignment vertical="center" wrapText="1"/>
    </xf>
    <xf numFmtId="0" fontId="79" fillId="33" borderId="0" xfId="0" applyFont="1" applyFill="1" applyAlignment="1">
      <alignment horizontal="center" vertical="center" wrapText="1"/>
    </xf>
    <xf numFmtId="0" fontId="80" fillId="0" borderId="10" xfId="0" applyFont="1" applyFill="1" applyBorder="1" applyAlignment="1" applyProtection="1">
      <alignment horizontal="left" vertical="center"/>
      <protection/>
    </xf>
    <xf numFmtId="0" fontId="11"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right" vertical="center"/>
      <protection/>
    </xf>
    <xf numFmtId="0" fontId="92" fillId="0" borderId="0" xfId="0" applyFont="1" applyFill="1" applyBorder="1" applyAlignment="1" applyProtection="1">
      <alignment horizontal="right"/>
      <protection/>
    </xf>
    <xf numFmtId="0" fontId="10" fillId="37" borderId="10" xfId="0" applyFont="1" applyFill="1" applyBorder="1" applyAlignment="1" applyProtection="1">
      <alignment horizontal="center" vertical="center" wrapText="1"/>
      <protection/>
    </xf>
    <xf numFmtId="0" fontId="86" fillId="2" borderId="0" xfId="0" applyNumberFormat="1" applyFont="1" applyFill="1" applyBorder="1" applyAlignment="1">
      <alignment horizontal="justify" vertical="center" wrapText="1"/>
    </xf>
    <xf numFmtId="0" fontId="86" fillId="2" borderId="0" xfId="0" applyNumberFormat="1" applyFont="1" applyFill="1" applyBorder="1" applyAlignment="1">
      <alignment horizontal="justify" vertical="center" wrapText="1"/>
    </xf>
    <xf numFmtId="49" fontId="87" fillId="2" borderId="33" xfId="0" applyNumberFormat="1" applyFont="1" applyFill="1" applyBorder="1" applyAlignment="1">
      <alignment horizontal="center" vertical="center" wrapText="1"/>
    </xf>
    <xf numFmtId="49" fontId="87" fillId="2" borderId="34" xfId="0" applyNumberFormat="1" applyFont="1" applyFill="1" applyBorder="1" applyAlignment="1">
      <alignment horizontal="center" vertical="center" wrapText="1"/>
    </xf>
    <xf numFmtId="0" fontId="86" fillId="2" borderId="0" xfId="0" applyFont="1" applyFill="1" applyAlignment="1" applyProtection="1">
      <alignment horizontal="left" vertical="center"/>
      <protection/>
    </xf>
    <xf numFmtId="0" fontId="86" fillId="2" borderId="0" xfId="0" applyFont="1" applyFill="1" applyAlignment="1" applyProtection="1">
      <alignment horizontal="left" vertical="center"/>
      <protection/>
    </xf>
    <xf numFmtId="0" fontId="85" fillId="20" borderId="16" xfId="0" applyNumberFormat="1" applyFont="1" applyFill="1" applyBorder="1" applyAlignment="1">
      <alignment horizontal="center" vertical="center" wrapText="1"/>
    </xf>
    <xf numFmtId="0" fontId="85" fillId="20" borderId="10" xfId="0" applyNumberFormat="1" applyFont="1" applyFill="1" applyBorder="1" applyAlignment="1">
      <alignment horizontal="center" vertical="center" wrapText="1"/>
    </xf>
    <xf numFmtId="0" fontId="85" fillId="20" borderId="17" xfId="0" applyNumberFormat="1" applyFont="1" applyFill="1" applyBorder="1" applyAlignment="1">
      <alignment horizontal="center" vertical="center" wrapText="1"/>
    </xf>
    <xf numFmtId="0" fontId="85" fillId="20" borderId="11" xfId="0" applyNumberFormat="1" applyFont="1" applyFill="1" applyBorder="1" applyAlignment="1">
      <alignment horizontal="center" vertical="center" wrapText="1"/>
    </xf>
    <xf numFmtId="49" fontId="87" fillId="2" borderId="35" xfId="0" applyNumberFormat="1" applyFont="1" applyFill="1" applyBorder="1" applyAlignment="1">
      <alignment horizontal="center" vertical="center" wrapText="1"/>
    </xf>
    <xf numFmtId="49" fontId="87" fillId="2" borderId="25" xfId="0" applyNumberFormat="1" applyFont="1" applyFill="1" applyBorder="1" applyAlignment="1">
      <alignment horizontal="center" vertical="center" wrapText="1"/>
    </xf>
    <xf numFmtId="0" fontId="85" fillId="2" borderId="10" xfId="0" applyNumberFormat="1" applyFont="1" applyFill="1" applyBorder="1" applyAlignment="1">
      <alignment horizontal="center" vertical="center" wrapText="1"/>
    </xf>
    <xf numFmtId="0" fontId="85" fillId="2" borderId="28" xfId="0" applyNumberFormat="1" applyFont="1" applyFill="1" applyBorder="1" applyAlignment="1">
      <alignment horizontal="center" vertical="center" wrapText="1"/>
    </xf>
    <xf numFmtId="0" fontId="85" fillId="2" borderId="27" xfId="0" applyNumberFormat="1" applyFont="1" applyFill="1" applyBorder="1" applyAlignment="1">
      <alignment horizontal="center" vertical="center" wrapText="1"/>
    </xf>
    <xf numFmtId="0" fontId="93" fillId="2" borderId="0" xfId="0" applyFont="1" applyFill="1" applyAlignment="1" applyProtection="1">
      <alignment horizontal="right"/>
      <protection/>
    </xf>
    <xf numFmtId="0" fontId="85" fillId="2" borderId="0" xfId="0" applyFont="1" applyFill="1" applyBorder="1" applyAlignment="1">
      <alignment horizontal="center" vertical="center" wrapText="1"/>
    </xf>
    <xf numFmtId="0" fontId="85" fillId="20" borderId="15" xfId="0" applyNumberFormat="1" applyFont="1" applyFill="1" applyBorder="1" applyAlignment="1">
      <alignment horizontal="center" vertical="center" wrapText="1"/>
    </xf>
    <xf numFmtId="0" fontId="85" fillId="20" borderId="14" xfId="0" applyNumberFormat="1"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xf>
    <xf numFmtId="0" fontId="85" fillId="0" borderId="0" xfId="0" applyFont="1" applyBorder="1" applyAlignment="1">
      <alignment horizontal="right" vertical="top" wrapText="1"/>
    </xf>
    <xf numFmtId="0" fontId="84" fillId="0" borderId="0" xfId="0" applyFont="1" applyAlignment="1">
      <alignment horizontal="right" wrapText="1"/>
    </xf>
    <xf numFmtId="0" fontId="79" fillId="0" borderId="36" xfId="0" applyFont="1" applyBorder="1" applyAlignment="1">
      <alignment horizontal="left" vertical="center" wrapText="1"/>
    </xf>
    <xf numFmtId="0" fontId="12" fillId="0" borderId="0" xfId="0" applyFont="1" applyBorder="1" applyAlignment="1">
      <alignment horizontal="center" vertical="center" wrapText="1"/>
    </xf>
    <xf numFmtId="0" fontId="94" fillId="0" borderId="0" xfId="0" applyFont="1" applyBorder="1" applyAlignment="1">
      <alignment horizontal="center" vertical="center" wrapText="1"/>
    </xf>
    <xf numFmtId="0" fontId="80" fillId="33" borderId="18" xfId="0"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10" fillId="0" borderId="0" xfId="0" applyFont="1" applyBorder="1" applyAlignment="1">
      <alignment horizontal="justify" vertical="center" wrapText="1"/>
    </xf>
    <xf numFmtId="0" fontId="79" fillId="0" borderId="0" xfId="0" applyFont="1" applyBorder="1" applyAlignment="1">
      <alignment horizontal="justify" vertical="center" wrapText="1"/>
    </xf>
    <xf numFmtId="0" fontId="26" fillId="0" borderId="0" xfId="0" applyFont="1" applyBorder="1" applyAlignment="1">
      <alignment horizontal="right" vertical="center" wrapText="1"/>
    </xf>
    <xf numFmtId="0" fontId="79" fillId="0" borderId="0" xfId="0" applyFont="1" applyFill="1" applyAlignment="1" applyProtection="1">
      <alignment horizontal="left" vertical="center"/>
      <protection/>
    </xf>
    <xf numFmtId="0" fontId="0" fillId="0" borderId="0" xfId="0" applyAlignment="1">
      <alignment horizontal="left"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5" fillId="0" borderId="37" xfId="0" applyFont="1" applyBorder="1" applyAlignment="1">
      <alignment horizontal="right"/>
    </xf>
    <xf numFmtId="0" fontId="94" fillId="0" borderId="0" xfId="0" applyFont="1" applyAlignment="1">
      <alignment horizontal="center" vertical="center" wrapText="1"/>
    </xf>
    <xf numFmtId="0" fontId="84" fillId="0" borderId="0" xfId="0" applyFont="1" applyFill="1" applyAlignment="1" applyProtection="1">
      <alignment horizontal="right"/>
      <protection/>
    </xf>
    <xf numFmtId="0" fontId="0" fillId="0" borderId="36" xfId="0" applyBorder="1" applyAlignment="1">
      <alignment horizontal="left" vertical="center" wrapText="1"/>
    </xf>
    <xf numFmtId="0" fontId="27" fillId="0" borderId="0" xfId="0" applyFont="1" applyFill="1" applyAlignment="1" applyProtection="1">
      <alignment horizontal="right"/>
      <protection/>
    </xf>
    <xf numFmtId="0" fontId="8" fillId="0" borderId="15" xfId="56" applyFont="1" applyFill="1" applyBorder="1" applyAlignment="1" applyProtection="1">
      <alignment horizontal="center" vertical="center" wrapText="1"/>
      <protection/>
    </xf>
    <xf numFmtId="0" fontId="8" fillId="0" borderId="14" xfId="56" applyFont="1" applyFill="1" applyBorder="1" applyAlignment="1" applyProtection="1">
      <alignment horizontal="center" vertical="center" wrapText="1"/>
      <protection/>
    </xf>
    <xf numFmtId="0" fontId="23" fillId="0" borderId="36" xfId="0" applyFont="1" applyFill="1" applyBorder="1" applyAlignment="1">
      <alignment horizontal="left" vertical="center"/>
    </xf>
    <xf numFmtId="0" fontId="23" fillId="0" borderId="0" xfId="0" applyFont="1" applyFill="1" applyBorder="1" applyAlignment="1">
      <alignment horizontal="left" vertical="center"/>
    </xf>
    <xf numFmtId="43" fontId="8" fillId="0" borderId="16" xfId="42"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0" xfId="0" applyFont="1" applyFill="1" applyBorder="1" applyAlignment="1">
      <alignment horizontal="right"/>
    </xf>
    <xf numFmtId="0" fontId="23" fillId="0" borderId="16" xfId="0" applyFont="1" applyFill="1" applyBorder="1" applyAlignment="1">
      <alignment horizontal="center"/>
    </xf>
    <xf numFmtId="0" fontId="23" fillId="0" borderId="10" xfId="0" applyFont="1" applyFill="1" applyBorder="1" applyAlignment="1">
      <alignment horizontal="center"/>
    </xf>
    <xf numFmtId="0" fontId="23" fillId="0" borderId="12" xfId="0" applyFont="1" applyFill="1" applyBorder="1" applyAlignment="1">
      <alignment horizontal="center"/>
    </xf>
    <xf numFmtId="43" fontId="23" fillId="0" borderId="16" xfId="42" applyFont="1" applyFill="1" applyBorder="1" applyAlignment="1">
      <alignment horizontal="center"/>
    </xf>
    <xf numFmtId="43" fontId="23" fillId="0" borderId="10" xfId="42" applyFont="1" applyFill="1" applyBorder="1" applyAlignment="1">
      <alignment horizontal="center"/>
    </xf>
    <xf numFmtId="43" fontId="23" fillId="0" borderId="12" xfId="42" applyFont="1" applyFill="1" applyBorder="1" applyAlignment="1">
      <alignment horizontal="center"/>
    </xf>
    <xf numFmtId="0" fontId="10" fillId="0" borderId="0" xfId="0" applyFont="1" applyBorder="1" applyAlignment="1">
      <alignment horizontal="left" vertical="center" wrapText="1"/>
    </xf>
    <xf numFmtId="0" fontId="79" fillId="0" borderId="0" xfId="0" applyFont="1" applyBorder="1" applyAlignment="1">
      <alignment horizontal="left" vertical="center" wrapText="1"/>
    </xf>
    <xf numFmtId="0" fontId="80" fillId="33" borderId="15" xfId="0" applyFont="1" applyFill="1" applyBorder="1" applyAlignment="1">
      <alignment horizontal="center" vertical="center" wrapText="1"/>
    </xf>
    <xf numFmtId="0" fontId="80" fillId="33" borderId="16" xfId="0" applyFont="1" applyFill="1" applyBorder="1" applyAlignment="1">
      <alignment horizontal="center" vertical="center" wrapText="1"/>
    </xf>
    <xf numFmtId="0" fontId="80" fillId="33" borderId="17" xfId="0" applyFont="1" applyFill="1" applyBorder="1" applyAlignment="1">
      <alignment horizontal="center" vertical="center" wrapText="1"/>
    </xf>
    <xf numFmtId="0" fontId="80" fillId="33" borderId="38" xfId="0" applyFont="1" applyFill="1" applyBorder="1" applyAlignment="1">
      <alignment horizontal="center" vertical="center" wrapText="1"/>
    </xf>
    <xf numFmtId="0" fontId="80" fillId="33" borderId="24" xfId="0" applyFont="1" applyFill="1" applyBorder="1" applyAlignment="1">
      <alignment horizontal="center" vertical="center" wrapText="1"/>
    </xf>
    <xf numFmtId="0" fontId="11" fillId="0" borderId="0" xfId="0" applyFont="1" applyBorder="1" applyAlignment="1">
      <alignment horizontal="left" wrapText="1"/>
    </xf>
    <xf numFmtId="0" fontId="79" fillId="0" borderId="0" xfId="0" applyFont="1" applyBorder="1" applyAlignment="1">
      <alignment horizontal="left" wrapText="1"/>
    </xf>
    <xf numFmtId="0" fontId="9" fillId="0" borderId="0" xfId="0" applyFont="1" applyFill="1" applyBorder="1" applyAlignment="1" applyProtection="1">
      <alignment horizontal="center" vertical="center" wrapText="1"/>
      <protection/>
    </xf>
    <xf numFmtId="0" fontId="79" fillId="0" borderId="36" xfId="0" applyFont="1" applyBorder="1" applyAlignment="1">
      <alignment horizontal="left" wrapText="1"/>
    </xf>
    <xf numFmtId="0" fontId="94" fillId="0" borderId="0" xfId="0" applyFont="1" applyFill="1" applyBorder="1" applyAlignment="1">
      <alignment horizontal="center" vertical="center" wrapText="1"/>
    </xf>
    <xf numFmtId="0" fontId="94" fillId="0" borderId="0" xfId="0" applyFont="1" applyFill="1" applyAlignment="1">
      <alignment horizontal="center" vertical="center" wrapText="1"/>
    </xf>
    <xf numFmtId="0" fontId="85" fillId="0" borderId="25" xfId="0" applyFont="1" applyBorder="1" applyAlignment="1">
      <alignment horizontal="right" vertical="center"/>
    </xf>
    <xf numFmtId="0" fontId="79" fillId="0" borderId="39" xfId="0" applyFont="1" applyBorder="1" applyAlignment="1">
      <alignment horizontal="left" vertical="center" wrapText="1"/>
    </xf>
    <xf numFmtId="0" fontId="79" fillId="0" borderId="39" xfId="0" applyFont="1" applyBorder="1" applyAlignment="1">
      <alignment horizontal="left" vertical="center"/>
    </xf>
    <xf numFmtId="0" fontId="85" fillId="0" borderId="0" xfId="0" applyFont="1" applyBorder="1" applyAlignment="1">
      <alignment horizontal="right" vertical="center"/>
    </xf>
    <xf numFmtId="0" fontId="84" fillId="0" borderId="0" xfId="0" applyFont="1" applyAlignment="1">
      <alignment horizontal="right" vertical="center" wrapText="1"/>
    </xf>
    <xf numFmtId="0" fontId="10" fillId="0" borderId="0" xfId="0" applyFont="1" applyBorder="1" applyAlignment="1">
      <alignment horizontal="left" vertical="center"/>
    </xf>
    <xf numFmtId="0" fontId="79" fillId="0" borderId="0" xfId="0" applyFont="1" applyBorder="1" applyAlignment="1">
      <alignment horizontal="left" vertical="center"/>
    </xf>
    <xf numFmtId="0" fontId="77" fillId="33" borderId="16"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17" xfId="0" applyFont="1" applyFill="1" applyBorder="1" applyAlignment="1">
      <alignment horizontal="center" vertical="center" wrapText="1"/>
    </xf>
    <xf numFmtId="0" fontId="77" fillId="33" borderId="40" xfId="0" applyFont="1" applyFill="1" applyBorder="1" applyAlignment="1">
      <alignment horizontal="center" vertical="center" wrapText="1"/>
    </xf>
    <xf numFmtId="0" fontId="77" fillId="33" borderId="27" xfId="0" applyFont="1" applyFill="1" applyBorder="1" applyAlignment="1">
      <alignment horizontal="center" vertical="center" wrapText="1"/>
    </xf>
    <xf numFmtId="0" fontId="84"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77" fillId="33" borderId="15" xfId="0" applyFont="1" applyFill="1" applyBorder="1" applyAlignment="1">
      <alignment horizontal="center" vertical="center" wrapText="1"/>
    </xf>
    <xf numFmtId="0" fontId="77" fillId="33" borderId="14" xfId="0" applyFont="1" applyFill="1" applyBorder="1" applyAlignment="1">
      <alignment horizontal="center" vertical="center" wrapText="1"/>
    </xf>
    <xf numFmtId="0" fontId="95" fillId="0" borderId="37" xfId="0" applyFont="1" applyBorder="1" applyAlignment="1">
      <alignment horizontal="right" wrapText="1"/>
    </xf>
    <xf numFmtId="0" fontId="77" fillId="33" borderId="41" xfId="0" applyFont="1" applyFill="1" applyBorder="1" applyAlignment="1">
      <alignment horizontal="center" wrapText="1"/>
    </xf>
    <xf numFmtId="0" fontId="77" fillId="33" borderId="42" xfId="0" applyFont="1" applyFill="1" applyBorder="1" applyAlignment="1">
      <alignment horizontal="center" wrapText="1"/>
    </xf>
    <xf numFmtId="0" fontId="77" fillId="33" borderId="20" xfId="0" applyFont="1" applyFill="1" applyBorder="1" applyAlignment="1">
      <alignment horizontal="center" wrapText="1"/>
    </xf>
    <xf numFmtId="0" fontId="80" fillId="33" borderId="10" xfId="0" applyFont="1" applyFill="1" applyBorder="1" applyAlignment="1">
      <alignment horizontal="center" vertical="center" wrapText="1"/>
    </xf>
    <xf numFmtId="179" fontId="80" fillId="33" borderId="16" xfId="42" applyNumberFormat="1" applyFont="1" applyFill="1" applyBorder="1" applyAlignment="1">
      <alignment horizontal="center" vertical="center" wrapText="1"/>
    </xf>
    <xf numFmtId="179" fontId="80" fillId="33" borderId="10" xfId="42" applyNumberFormat="1" applyFont="1" applyFill="1" applyBorder="1" applyAlignment="1">
      <alignment horizontal="center" vertical="center" wrapText="1"/>
    </xf>
    <xf numFmtId="0" fontId="80" fillId="33" borderId="11" xfId="0" applyFont="1" applyFill="1" applyBorder="1" applyAlignment="1">
      <alignment horizontal="center" vertical="center" wrapText="1"/>
    </xf>
    <xf numFmtId="0" fontId="10" fillId="0" borderId="36" xfId="0" applyFont="1" applyFill="1" applyBorder="1" applyAlignment="1">
      <alignment horizontal="left" vertical="center"/>
    </xf>
    <xf numFmtId="0" fontId="79" fillId="0" borderId="36" xfId="0" applyFont="1" applyFill="1" applyBorder="1" applyAlignment="1">
      <alignment horizontal="left" vertical="center"/>
    </xf>
    <xf numFmtId="0" fontId="80" fillId="33" borderId="12" xfId="0" applyFont="1" applyFill="1" applyBorder="1" applyAlignment="1">
      <alignment horizontal="center"/>
    </xf>
    <xf numFmtId="0" fontId="85" fillId="0" borderId="0" xfId="0" applyFont="1" applyFill="1" applyBorder="1" applyAlignment="1">
      <alignment horizontal="right"/>
    </xf>
    <xf numFmtId="0" fontId="80" fillId="33" borderId="15" xfId="0" applyFont="1" applyFill="1" applyBorder="1" applyAlignment="1">
      <alignment horizontal="center" vertical="center"/>
    </xf>
    <xf numFmtId="0" fontId="80" fillId="33"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L95"/>
  <sheetViews>
    <sheetView view="pageBreakPreview" zoomScaleSheetLayoutView="100" workbookViewId="0" topLeftCell="A1">
      <selection activeCell="C9" sqref="C9"/>
    </sheetView>
  </sheetViews>
  <sheetFormatPr defaultColWidth="9.140625" defaultRowHeight="26.25" customHeight="1"/>
  <cols>
    <col min="1" max="1" width="15.28125" style="148" customWidth="1"/>
    <col min="2" max="2" width="16.57421875" style="151" customWidth="1"/>
    <col min="3" max="3" width="21.28125" style="148" customWidth="1"/>
    <col min="4" max="4" width="12.7109375" style="151" customWidth="1"/>
    <col min="5" max="5" width="11.28125" style="151" customWidth="1"/>
    <col min="6" max="6" width="36.421875" style="151" customWidth="1"/>
    <col min="7" max="7" width="27.421875" style="151" customWidth="1"/>
    <col min="8" max="10" width="9.57421875" style="148" customWidth="1"/>
    <col min="11" max="11" width="11.57421875" style="148" customWidth="1"/>
    <col min="12" max="12" width="19.57421875" style="148" customWidth="1"/>
    <col min="13" max="16384" width="9.140625" style="148" customWidth="1"/>
  </cols>
  <sheetData>
    <row r="1" spans="1:12" ht="26.25" customHeight="1">
      <c r="A1" s="204" t="s">
        <v>215</v>
      </c>
      <c r="B1" s="204"/>
      <c r="C1" s="204"/>
      <c r="D1" s="204"/>
      <c r="E1" s="204"/>
      <c r="F1" s="204"/>
      <c r="G1" s="204"/>
      <c r="H1" s="204"/>
      <c r="I1" s="204"/>
      <c r="J1" s="204"/>
      <c r="K1" s="204"/>
      <c r="L1" s="204"/>
    </row>
    <row r="2" spans="1:12" ht="26.25" customHeight="1">
      <c r="A2" s="201" t="s">
        <v>225</v>
      </c>
      <c r="B2" s="202"/>
      <c r="C2" s="202"/>
      <c r="D2" s="202"/>
      <c r="E2" s="202"/>
      <c r="F2" s="202"/>
      <c r="G2" s="202"/>
      <c r="H2" s="202"/>
      <c r="I2" s="202"/>
      <c r="J2" s="202"/>
      <c r="K2" s="202"/>
      <c r="L2" s="202"/>
    </row>
    <row r="3" spans="1:12" ht="26.25" customHeight="1">
      <c r="A3" s="203" t="s">
        <v>28</v>
      </c>
      <c r="B3" s="203"/>
      <c r="C3" s="203"/>
      <c r="D3" s="203"/>
      <c r="E3" s="203"/>
      <c r="F3" s="203"/>
      <c r="G3" s="203"/>
      <c r="H3" s="203"/>
      <c r="I3" s="203"/>
      <c r="J3" s="203"/>
      <c r="K3" s="203"/>
      <c r="L3" s="203"/>
    </row>
    <row r="4" spans="1:12" s="149" customFormat="1" ht="46.5" customHeight="1">
      <c r="A4" s="180" t="s">
        <v>15</v>
      </c>
      <c r="B4" s="180" t="s">
        <v>16</v>
      </c>
      <c r="C4" s="180" t="s">
        <v>17</v>
      </c>
      <c r="D4" s="180" t="s">
        <v>18</v>
      </c>
      <c r="E4" s="180" t="s">
        <v>19</v>
      </c>
      <c r="F4" s="180" t="s">
        <v>20</v>
      </c>
      <c r="G4" s="180" t="s">
        <v>21</v>
      </c>
      <c r="H4" s="180" t="s">
        <v>22</v>
      </c>
      <c r="I4" s="180" t="s">
        <v>23</v>
      </c>
      <c r="J4" s="180" t="s">
        <v>24</v>
      </c>
      <c r="K4" s="180" t="s">
        <v>25</v>
      </c>
      <c r="L4" s="180" t="s">
        <v>26</v>
      </c>
    </row>
    <row r="5" spans="1:12" ht="26.25" customHeight="1">
      <c r="A5" s="146">
        <v>3100000</v>
      </c>
      <c r="B5" s="146">
        <v>1650</v>
      </c>
      <c r="C5" s="146" t="s">
        <v>164</v>
      </c>
      <c r="D5" s="146" t="s">
        <v>165</v>
      </c>
      <c r="E5" s="147">
        <v>1</v>
      </c>
      <c r="F5" s="146" t="s">
        <v>166</v>
      </c>
      <c r="G5" s="147" t="s">
        <v>214</v>
      </c>
      <c r="H5" s="146"/>
      <c r="I5" s="146"/>
      <c r="J5" s="146"/>
      <c r="K5" s="146"/>
      <c r="L5" s="147"/>
    </row>
    <row r="6" spans="1:12" ht="26.25" customHeight="1">
      <c r="A6" s="146">
        <v>3100000</v>
      </c>
      <c r="B6" s="146">
        <v>99</v>
      </c>
      <c r="C6" s="146" t="s">
        <v>167</v>
      </c>
      <c r="D6" s="146" t="s">
        <v>171</v>
      </c>
      <c r="E6" s="147">
        <v>1</v>
      </c>
      <c r="F6" s="146" t="s">
        <v>172</v>
      </c>
      <c r="G6" s="147" t="s">
        <v>214</v>
      </c>
      <c r="H6" s="146"/>
      <c r="I6" s="146"/>
      <c r="J6" s="146"/>
      <c r="K6" s="146"/>
      <c r="L6" s="147"/>
    </row>
    <row r="7" spans="1:12" ht="26.25" customHeight="1">
      <c r="A7" s="146">
        <v>3200000</v>
      </c>
      <c r="B7" s="146">
        <v>813.5</v>
      </c>
      <c r="C7" s="146" t="s">
        <v>167</v>
      </c>
      <c r="D7" s="146" t="s">
        <v>171</v>
      </c>
      <c r="E7" s="147">
        <v>1</v>
      </c>
      <c r="F7" s="146" t="s">
        <v>172</v>
      </c>
      <c r="G7" s="147" t="s">
        <v>214</v>
      </c>
      <c r="H7" s="146"/>
      <c r="I7" s="146"/>
      <c r="J7" s="146"/>
      <c r="K7" s="146"/>
      <c r="L7" s="147"/>
    </row>
    <row r="8" spans="1:12" ht="26.25" customHeight="1">
      <c r="A8" s="146">
        <v>3200000</v>
      </c>
      <c r="B8" s="146">
        <v>25710</v>
      </c>
      <c r="C8" s="146" t="s">
        <v>164</v>
      </c>
      <c r="D8" s="146" t="s">
        <v>165</v>
      </c>
      <c r="E8" s="147">
        <v>1</v>
      </c>
      <c r="F8" s="146" t="s">
        <v>166</v>
      </c>
      <c r="G8" s="147" t="s">
        <v>214</v>
      </c>
      <c r="H8" s="146"/>
      <c r="I8" s="146"/>
      <c r="J8" s="146"/>
      <c r="K8" s="146"/>
      <c r="L8" s="147"/>
    </row>
    <row r="9" spans="1:12" ht="26.25" customHeight="1">
      <c r="A9" s="146">
        <v>3200000</v>
      </c>
      <c r="B9" s="146">
        <v>1215.5</v>
      </c>
      <c r="C9" s="146" t="s">
        <v>167</v>
      </c>
      <c r="D9" s="146" t="s">
        <v>165</v>
      </c>
      <c r="E9" s="147">
        <v>1</v>
      </c>
      <c r="F9" s="146" t="s">
        <v>168</v>
      </c>
      <c r="G9" s="147" t="s">
        <v>214</v>
      </c>
      <c r="H9" s="146"/>
      <c r="I9" s="146"/>
      <c r="J9" s="146"/>
      <c r="K9" s="146"/>
      <c r="L9" s="147"/>
    </row>
    <row r="10" spans="1:12" ht="26.25" customHeight="1">
      <c r="A10" s="146">
        <v>3200000</v>
      </c>
      <c r="B10" s="146">
        <v>584</v>
      </c>
      <c r="C10" s="146" t="s">
        <v>167</v>
      </c>
      <c r="D10" s="146" t="s">
        <v>171</v>
      </c>
      <c r="E10" s="147">
        <v>1</v>
      </c>
      <c r="F10" s="146" t="s">
        <v>172</v>
      </c>
      <c r="G10" s="147" t="s">
        <v>214</v>
      </c>
      <c r="H10" s="146"/>
      <c r="I10" s="146"/>
      <c r="J10" s="146"/>
      <c r="K10" s="146"/>
      <c r="L10" s="147"/>
    </row>
    <row r="11" spans="1:12" ht="26.25" customHeight="1">
      <c r="A11" s="146">
        <v>9100000</v>
      </c>
      <c r="B11" s="146">
        <v>3131.88</v>
      </c>
      <c r="C11" s="146" t="s">
        <v>169</v>
      </c>
      <c r="D11" s="146" t="s">
        <v>171</v>
      </c>
      <c r="E11" s="147">
        <v>1</v>
      </c>
      <c r="F11" s="146"/>
      <c r="G11" s="147" t="s">
        <v>214</v>
      </c>
      <c r="H11" s="146"/>
      <c r="I11" s="146"/>
      <c r="J11" s="146"/>
      <c r="K11" s="146"/>
      <c r="L11" s="147"/>
    </row>
    <row r="12" spans="1:12" ht="26.25" customHeight="1">
      <c r="A12" s="146">
        <v>9100000</v>
      </c>
      <c r="B12" s="146">
        <v>7632</v>
      </c>
      <c r="C12" s="146" t="s">
        <v>169</v>
      </c>
      <c r="D12" s="146" t="s">
        <v>170</v>
      </c>
      <c r="E12" s="147">
        <v>1</v>
      </c>
      <c r="F12" s="146"/>
      <c r="G12" s="147" t="s">
        <v>214</v>
      </c>
      <c r="H12" s="146"/>
      <c r="I12" s="146"/>
      <c r="J12" s="146"/>
      <c r="K12" s="146"/>
      <c r="L12" s="147"/>
    </row>
    <row r="13" spans="1:12" ht="26.25" customHeight="1">
      <c r="A13" s="146">
        <v>9100000</v>
      </c>
      <c r="B13" s="146">
        <v>15072</v>
      </c>
      <c r="C13" s="146" t="s">
        <v>169</v>
      </c>
      <c r="D13" s="146" t="s">
        <v>170</v>
      </c>
      <c r="E13" s="147">
        <v>1</v>
      </c>
      <c r="F13" s="146"/>
      <c r="G13" s="147" t="s">
        <v>214</v>
      </c>
      <c r="H13" s="146"/>
      <c r="I13" s="146"/>
      <c r="J13" s="146"/>
      <c r="K13" s="146"/>
      <c r="L13" s="147"/>
    </row>
    <row r="14" spans="1:12" ht="26.25" customHeight="1">
      <c r="A14" s="146">
        <v>15100000</v>
      </c>
      <c r="B14" s="146">
        <v>57415</v>
      </c>
      <c r="C14" s="146" t="s">
        <v>164</v>
      </c>
      <c r="D14" s="146" t="s">
        <v>165</v>
      </c>
      <c r="E14" s="147">
        <v>1</v>
      </c>
      <c r="F14" s="146" t="s">
        <v>166</v>
      </c>
      <c r="G14" s="147" t="s">
        <v>214</v>
      </c>
      <c r="H14" s="146"/>
      <c r="I14" s="146"/>
      <c r="J14" s="146"/>
      <c r="K14" s="146"/>
      <c r="L14" s="147"/>
    </row>
    <row r="15" spans="1:12" ht="26.25" customHeight="1">
      <c r="A15" s="146">
        <v>15100000</v>
      </c>
      <c r="B15" s="146">
        <v>3145.5</v>
      </c>
      <c r="C15" s="146" t="s">
        <v>167</v>
      </c>
      <c r="D15" s="146" t="s">
        <v>165</v>
      </c>
      <c r="E15" s="147">
        <v>1</v>
      </c>
      <c r="F15" s="146" t="s">
        <v>168</v>
      </c>
      <c r="G15" s="147" t="s">
        <v>214</v>
      </c>
      <c r="H15" s="146"/>
      <c r="I15" s="146"/>
      <c r="J15" s="146"/>
      <c r="K15" s="146"/>
      <c r="L15" s="147"/>
    </row>
    <row r="16" spans="1:12" ht="26.25" customHeight="1">
      <c r="A16" s="146">
        <v>15100000</v>
      </c>
      <c r="B16" s="146">
        <v>1153.5</v>
      </c>
      <c r="C16" s="146" t="s">
        <v>167</v>
      </c>
      <c r="D16" s="146" t="s">
        <v>171</v>
      </c>
      <c r="E16" s="147">
        <v>1</v>
      </c>
      <c r="F16" s="146" t="s">
        <v>172</v>
      </c>
      <c r="G16" s="147" t="s">
        <v>214</v>
      </c>
      <c r="H16" s="146"/>
      <c r="I16" s="146"/>
      <c r="J16" s="146"/>
      <c r="K16" s="146"/>
      <c r="L16" s="147"/>
    </row>
    <row r="17" spans="1:12" ht="26.25" customHeight="1">
      <c r="A17" s="146">
        <v>15100000</v>
      </c>
      <c r="B17" s="146">
        <v>2843</v>
      </c>
      <c r="C17" s="146" t="s">
        <v>167</v>
      </c>
      <c r="D17" s="146" t="s">
        <v>171</v>
      </c>
      <c r="E17" s="147">
        <v>1</v>
      </c>
      <c r="F17" s="146" t="s">
        <v>172</v>
      </c>
      <c r="G17" s="147" t="s">
        <v>214</v>
      </c>
      <c r="H17" s="146"/>
      <c r="I17" s="146"/>
      <c r="J17" s="146"/>
      <c r="K17" s="146"/>
      <c r="L17" s="147"/>
    </row>
    <row r="18" spans="1:12" ht="26.25" customHeight="1">
      <c r="A18" s="146">
        <v>15200000</v>
      </c>
      <c r="B18" s="146">
        <v>1085</v>
      </c>
      <c r="C18" s="146" t="s">
        <v>167</v>
      </c>
      <c r="D18" s="146" t="s">
        <v>165</v>
      </c>
      <c r="E18" s="147">
        <v>1</v>
      </c>
      <c r="F18" s="146" t="s">
        <v>168</v>
      </c>
      <c r="G18" s="147" t="s">
        <v>214</v>
      </c>
      <c r="H18" s="146"/>
      <c r="I18" s="146"/>
      <c r="J18" s="146"/>
      <c r="K18" s="146"/>
      <c r="L18" s="147"/>
    </row>
    <row r="19" spans="1:12" ht="26.25" customHeight="1">
      <c r="A19" s="146">
        <v>15200000</v>
      </c>
      <c r="B19" s="146">
        <v>810</v>
      </c>
      <c r="C19" s="146" t="s">
        <v>167</v>
      </c>
      <c r="D19" s="146" t="s">
        <v>171</v>
      </c>
      <c r="E19" s="147">
        <v>1</v>
      </c>
      <c r="F19" s="146" t="s">
        <v>172</v>
      </c>
      <c r="G19" s="147" t="s">
        <v>214</v>
      </c>
      <c r="H19" s="146"/>
      <c r="I19" s="146"/>
      <c r="J19" s="146"/>
      <c r="K19" s="146"/>
      <c r="L19" s="147"/>
    </row>
    <row r="20" spans="1:12" ht="26.25" customHeight="1">
      <c r="A20" s="146">
        <v>15200000</v>
      </c>
      <c r="B20" s="146">
        <v>660</v>
      </c>
      <c r="C20" s="146" t="s">
        <v>167</v>
      </c>
      <c r="D20" s="146" t="s">
        <v>171</v>
      </c>
      <c r="E20" s="147">
        <v>1</v>
      </c>
      <c r="F20" s="146" t="s">
        <v>172</v>
      </c>
      <c r="G20" s="147" t="s">
        <v>214</v>
      </c>
      <c r="H20" s="146"/>
      <c r="I20" s="146"/>
      <c r="J20" s="146"/>
      <c r="K20" s="146"/>
      <c r="L20" s="147"/>
    </row>
    <row r="21" spans="1:12" ht="26.25" customHeight="1">
      <c r="A21" s="146">
        <v>15200000</v>
      </c>
      <c r="B21" s="146">
        <v>26785</v>
      </c>
      <c r="C21" s="146" t="s">
        <v>164</v>
      </c>
      <c r="D21" s="146" t="s">
        <v>165</v>
      </c>
      <c r="E21" s="147">
        <v>1</v>
      </c>
      <c r="F21" s="146" t="s">
        <v>166</v>
      </c>
      <c r="G21" s="147" t="s">
        <v>214</v>
      </c>
      <c r="H21" s="146"/>
      <c r="I21" s="146"/>
      <c r="J21" s="146"/>
      <c r="K21" s="146"/>
      <c r="L21" s="147"/>
    </row>
    <row r="22" spans="1:12" ht="26.25" customHeight="1">
      <c r="A22" s="146">
        <v>15300000</v>
      </c>
      <c r="B22" s="146">
        <v>20425</v>
      </c>
      <c r="C22" s="146" t="s">
        <v>164</v>
      </c>
      <c r="D22" s="146" t="s">
        <v>165</v>
      </c>
      <c r="E22" s="147">
        <v>1</v>
      </c>
      <c r="F22" s="146" t="s">
        <v>166</v>
      </c>
      <c r="G22" s="147" t="s">
        <v>214</v>
      </c>
      <c r="H22" s="146"/>
      <c r="I22" s="146"/>
      <c r="J22" s="146"/>
      <c r="K22" s="146"/>
      <c r="L22" s="147"/>
    </row>
    <row r="23" spans="1:12" ht="26.25" customHeight="1">
      <c r="A23" s="146">
        <v>15300000</v>
      </c>
      <c r="B23" s="146">
        <v>600</v>
      </c>
      <c r="C23" s="146" t="s">
        <v>167</v>
      </c>
      <c r="D23" s="146" t="s">
        <v>171</v>
      </c>
      <c r="E23" s="147">
        <v>1</v>
      </c>
      <c r="F23" s="146" t="s">
        <v>172</v>
      </c>
      <c r="G23" s="147" t="s">
        <v>214</v>
      </c>
      <c r="H23" s="146"/>
      <c r="I23" s="146"/>
      <c r="J23" s="146"/>
      <c r="K23" s="146"/>
      <c r="L23" s="147"/>
    </row>
    <row r="24" spans="1:12" ht="26.25" customHeight="1">
      <c r="A24" s="146">
        <v>15400000</v>
      </c>
      <c r="B24" s="146">
        <v>1695</v>
      </c>
      <c r="C24" s="146" t="s">
        <v>164</v>
      </c>
      <c r="D24" s="146" t="s">
        <v>165</v>
      </c>
      <c r="E24" s="147">
        <v>1</v>
      </c>
      <c r="F24" s="146" t="s">
        <v>166</v>
      </c>
      <c r="G24" s="147" t="s">
        <v>214</v>
      </c>
      <c r="H24" s="146"/>
      <c r="I24" s="146"/>
      <c r="J24" s="146"/>
      <c r="K24" s="146"/>
      <c r="L24" s="147"/>
    </row>
    <row r="25" spans="1:12" ht="26.25" customHeight="1">
      <c r="A25" s="146">
        <v>15500000</v>
      </c>
      <c r="B25" s="146">
        <v>1213.5</v>
      </c>
      <c r="C25" s="146" t="s">
        <v>167</v>
      </c>
      <c r="D25" s="146" t="s">
        <v>165</v>
      </c>
      <c r="E25" s="147">
        <v>1</v>
      </c>
      <c r="F25" s="146" t="s">
        <v>168</v>
      </c>
      <c r="G25" s="147" t="s">
        <v>214</v>
      </c>
      <c r="H25" s="146"/>
      <c r="I25" s="146"/>
      <c r="J25" s="146"/>
      <c r="K25" s="146"/>
      <c r="L25" s="147"/>
    </row>
    <row r="26" spans="1:12" ht="26.25" customHeight="1">
      <c r="A26" s="146">
        <v>15500000</v>
      </c>
      <c r="B26" s="146">
        <v>965</v>
      </c>
      <c r="C26" s="146" t="s">
        <v>167</v>
      </c>
      <c r="D26" s="146" t="s">
        <v>171</v>
      </c>
      <c r="E26" s="147">
        <v>1</v>
      </c>
      <c r="F26" s="146" t="s">
        <v>172</v>
      </c>
      <c r="G26" s="147" t="s">
        <v>214</v>
      </c>
      <c r="H26" s="146"/>
      <c r="I26" s="146"/>
      <c r="J26" s="146"/>
      <c r="K26" s="146"/>
      <c r="L26" s="147"/>
    </row>
    <row r="27" spans="1:12" ht="26.25" customHeight="1">
      <c r="A27" s="146">
        <v>15500000</v>
      </c>
      <c r="B27" s="146">
        <v>24560</v>
      </c>
      <c r="C27" s="146" t="s">
        <v>164</v>
      </c>
      <c r="D27" s="146" t="s">
        <v>165</v>
      </c>
      <c r="E27" s="147">
        <v>1</v>
      </c>
      <c r="F27" s="146" t="s">
        <v>166</v>
      </c>
      <c r="G27" s="147" t="s">
        <v>214</v>
      </c>
      <c r="H27" s="146"/>
      <c r="I27" s="146"/>
      <c r="J27" s="146"/>
      <c r="K27" s="146"/>
      <c r="L27" s="147"/>
    </row>
    <row r="28" spans="1:12" ht="26.25" customHeight="1">
      <c r="A28" s="146">
        <v>15500000</v>
      </c>
      <c r="B28" s="146">
        <v>419.5</v>
      </c>
      <c r="C28" s="146" t="s">
        <v>167</v>
      </c>
      <c r="D28" s="146" t="s">
        <v>171</v>
      </c>
      <c r="E28" s="147">
        <v>1</v>
      </c>
      <c r="F28" s="146" t="s">
        <v>172</v>
      </c>
      <c r="G28" s="147" t="s">
        <v>214</v>
      </c>
      <c r="H28" s="146"/>
      <c r="I28" s="146"/>
      <c r="J28" s="146"/>
      <c r="K28" s="146"/>
      <c r="L28" s="147"/>
    </row>
    <row r="29" spans="1:12" ht="26.25" customHeight="1">
      <c r="A29" s="146">
        <v>15600000</v>
      </c>
      <c r="B29" s="146">
        <v>1120</v>
      </c>
      <c r="C29" s="146" t="s">
        <v>164</v>
      </c>
      <c r="D29" s="146" t="s">
        <v>165</v>
      </c>
      <c r="E29" s="147">
        <v>1</v>
      </c>
      <c r="F29" s="146" t="s">
        <v>166</v>
      </c>
      <c r="G29" s="147" t="s">
        <v>214</v>
      </c>
      <c r="H29" s="146"/>
      <c r="I29" s="146"/>
      <c r="J29" s="146"/>
      <c r="K29" s="146"/>
      <c r="L29" s="147"/>
    </row>
    <row r="30" spans="1:12" ht="26.25" customHeight="1">
      <c r="A30" s="146">
        <v>15600000</v>
      </c>
      <c r="B30" s="146">
        <v>72.5</v>
      </c>
      <c r="C30" s="146" t="s">
        <v>167</v>
      </c>
      <c r="D30" s="146" t="s">
        <v>171</v>
      </c>
      <c r="E30" s="147">
        <v>1</v>
      </c>
      <c r="F30" s="146" t="s">
        <v>172</v>
      </c>
      <c r="G30" s="147" t="s">
        <v>214</v>
      </c>
      <c r="H30" s="146"/>
      <c r="I30" s="146"/>
      <c r="J30" s="146"/>
      <c r="K30" s="146"/>
      <c r="L30" s="147"/>
    </row>
    <row r="31" spans="1:12" ht="26.25" customHeight="1">
      <c r="A31" s="146">
        <v>15600000</v>
      </c>
      <c r="B31" s="146">
        <v>205</v>
      </c>
      <c r="C31" s="146" t="s">
        <v>167</v>
      </c>
      <c r="D31" s="146" t="s">
        <v>165</v>
      </c>
      <c r="E31" s="147">
        <v>1</v>
      </c>
      <c r="F31" s="146" t="s">
        <v>168</v>
      </c>
      <c r="G31" s="147" t="s">
        <v>214</v>
      </c>
      <c r="H31" s="146"/>
      <c r="I31" s="146"/>
      <c r="J31" s="146"/>
      <c r="K31" s="146"/>
      <c r="L31" s="147"/>
    </row>
    <row r="32" spans="1:12" ht="26.25" customHeight="1">
      <c r="A32" s="146">
        <v>15800000</v>
      </c>
      <c r="B32" s="146">
        <v>142.5</v>
      </c>
      <c r="C32" s="146" t="s">
        <v>167</v>
      </c>
      <c r="D32" s="146" t="s">
        <v>171</v>
      </c>
      <c r="E32" s="147">
        <v>1</v>
      </c>
      <c r="F32" s="146" t="s">
        <v>172</v>
      </c>
      <c r="G32" s="147" t="s">
        <v>214</v>
      </c>
      <c r="H32" s="146"/>
      <c r="I32" s="146"/>
      <c r="J32" s="146"/>
      <c r="K32" s="146"/>
      <c r="L32" s="147"/>
    </row>
    <row r="33" spans="1:12" ht="26.25" customHeight="1">
      <c r="A33" s="146">
        <v>15800000</v>
      </c>
      <c r="B33" s="146">
        <v>420</v>
      </c>
      <c r="C33" s="146" t="s">
        <v>167</v>
      </c>
      <c r="D33" s="146" t="s">
        <v>165</v>
      </c>
      <c r="E33" s="147">
        <v>1</v>
      </c>
      <c r="F33" s="146" t="s">
        <v>168</v>
      </c>
      <c r="G33" s="147" t="s">
        <v>214</v>
      </c>
      <c r="H33" s="146"/>
      <c r="I33" s="146"/>
      <c r="J33" s="146"/>
      <c r="K33" s="146"/>
      <c r="L33" s="147"/>
    </row>
    <row r="34" spans="1:12" ht="26.25" customHeight="1">
      <c r="A34" s="146">
        <v>15800000</v>
      </c>
      <c r="B34" s="146">
        <v>29403</v>
      </c>
      <c r="C34" s="146" t="s">
        <v>164</v>
      </c>
      <c r="D34" s="146" t="s">
        <v>165</v>
      </c>
      <c r="E34" s="147">
        <v>1</v>
      </c>
      <c r="F34" s="146" t="s">
        <v>166</v>
      </c>
      <c r="G34" s="147" t="s">
        <v>214</v>
      </c>
      <c r="H34" s="146"/>
      <c r="I34" s="146"/>
      <c r="J34" s="146"/>
      <c r="K34" s="146"/>
      <c r="L34" s="147"/>
    </row>
    <row r="35" spans="1:12" ht="26.25" customHeight="1">
      <c r="A35" s="146">
        <v>15800000</v>
      </c>
      <c r="B35" s="146">
        <v>135</v>
      </c>
      <c r="C35" s="146" t="s">
        <v>167</v>
      </c>
      <c r="D35" s="146" t="s">
        <v>171</v>
      </c>
      <c r="E35" s="147">
        <v>1</v>
      </c>
      <c r="F35" s="146" t="s">
        <v>172</v>
      </c>
      <c r="G35" s="147" t="s">
        <v>214</v>
      </c>
      <c r="H35" s="146"/>
      <c r="I35" s="146"/>
      <c r="J35" s="146"/>
      <c r="K35" s="146"/>
      <c r="L35" s="147"/>
    </row>
    <row r="36" spans="1:12" ht="26.25" customHeight="1">
      <c r="A36" s="146">
        <v>15900000</v>
      </c>
      <c r="B36" s="146">
        <v>1200</v>
      </c>
      <c r="C36" s="146" t="s">
        <v>167</v>
      </c>
      <c r="D36" s="146" t="s">
        <v>165</v>
      </c>
      <c r="E36" s="147">
        <v>1</v>
      </c>
      <c r="F36" s="146" t="s">
        <v>168</v>
      </c>
      <c r="G36" s="147" t="s">
        <v>214</v>
      </c>
      <c r="H36" s="146"/>
      <c r="I36" s="146"/>
      <c r="J36" s="146"/>
      <c r="K36" s="146"/>
      <c r="L36" s="147"/>
    </row>
    <row r="37" spans="1:12" ht="26.25" customHeight="1">
      <c r="A37" s="146">
        <v>15900000</v>
      </c>
      <c r="B37" s="146">
        <v>1150</v>
      </c>
      <c r="C37" s="146" t="s">
        <v>167</v>
      </c>
      <c r="D37" s="146" t="s">
        <v>171</v>
      </c>
      <c r="E37" s="147">
        <v>1</v>
      </c>
      <c r="F37" s="146" t="s">
        <v>172</v>
      </c>
      <c r="G37" s="147" t="s">
        <v>214</v>
      </c>
      <c r="H37" s="146"/>
      <c r="I37" s="146"/>
      <c r="J37" s="146"/>
      <c r="K37" s="146"/>
      <c r="L37" s="147"/>
    </row>
    <row r="38" spans="1:12" ht="26.25" customHeight="1">
      <c r="A38" s="146">
        <v>15900000</v>
      </c>
      <c r="B38" s="146">
        <v>1730</v>
      </c>
      <c r="C38" s="146" t="s">
        <v>167</v>
      </c>
      <c r="D38" s="146" t="s">
        <v>171</v>
      </c>
      <c r="E38" s="147">
        <v>1</v>
      </c>
      <c r="F38" s="146" t="s">
        <v>172</v>
      </c>
      <c r="G38" s="147" t="s">
        <v>214</v>
      </c>
      <c r="H38" s="146"/>
      <c r="I38" s="146"/>
      <c r="J38" s="146"/>
      <c r="K38" s="146"/>
      <c r="L38" s="147"/>
    </row>
    <row r="39" spans="1:12" ht="26.25" customHeight="1">
      <c r="A39" s="146">
        <v>18200000</v>
      </c>
      <c r="B39" s="146">
        <v>1400</v>
      </c>
      <c r="C39" s="146" t="s">
        <v>167</v>
      </c>
      <c r="D39" s="146" t="s">
        <v>165</v>
      </c>
      <c r="E39" s="147">
        <v>1</v>
      </c>
      <c r="F39" s="146" t="s">
        <v>166</v>
      </c>
      <c r="G39" s="147" t="s">
        <v>214</v>
      </c>
      <c r="H39" s="146"/>
      <c r="I39" s="146"/>
      <c r="J39" s="146"/>
      <c r="K39" s="146"/>
      <c r="L39" s="147"/>
    </row>
    <row r="40" spans="1:12" ht="26.25" customHeight="1">
      <c r="A40" s="146">
        <v>18900000</v>
      </c>
      <c r="B40" s="146">
        <v>1170</v>
      </c>
      <c r="C40" s="146" t="s">
        <v>167</v>
      </c>
      <c r="D40" s="146" t="s">
        <v>165</v>
      </c>
      <c r="E40" s="147">
        <v>1</v>
      </c>
      <c r="F40" s="146" t="s">
        <v>168</v>
      </c>
      <c r="G40" s="147" t="s">
        <v>214</v>
      </c>
      <c r="H40" s="146"/>
      <c r="I40" s="146"/>
      <c r="J40" s="146"/>
      <c r="K40" s="146"/>
      <c r="L40" s="147"/>
    </row>
    <row r="41" spans="1:12" ht="26.25" customHeight="1">
      <c r="A41" s="146">
        <v>22100000</v>
      </c>
      <c r="B41" s="146">
        <v>1632</v>
      </c>
      <c r="C41" s="146" t="s">
        <v>164</v>
      </c>
      <c r="D41" s="146" t="s">
        <v>165</v>
      </c>
      <c r="E41" s="147">
        <v>1</v>
      </c>
      <c r="F41" s="146" t="s">
        <v>166</v>
      </c>
      <c r="G41" s="147" t="s">
        <v>214</v>
      </c>
      <c r="H41" s="146"/>
      <c r="I41" s="146"/>
      <c r="J41" s="146"/>
      <c r="K41" s="146"/>
      <c r="L41" s="147"/>
    </row>
    <row r="42" spans="1:12" ht="26.25" customHeight="1">
      <c r="A42" s="146">
        <v>22300000</v>
      </c>
      <c r="B42" s="146">
        <v>240</v>
      </c>
      <c r="C42" s="146" t="s">
        <v>167</v>
      </c>
      <c r="D42" s="146" t="s">
        <v>165</v>
      </c>
      <c r="E42" s="147">
        <v>1</v>
      </c>
      <c r="F42" s="146" t="s">
        <v>168</v>
      </c>
      <c r="G42" s="147" t="s">
        <v>214</v>
      </c>
      <c r="H42" s="146"/>
      <c r="I42" s="146"/>
      <c r="J42" s="146"/>
      <c r="K42" s="146"/>
      <c r="L42" s="147"/>
    </row>
    <row r="43" spans="1:12" ht="26.25" customHeight="1">
      <c r="A43" s="146">
        <v>22400000</v>
      </c>
      <c r="B43" s="146">
        <v>600</v>
      </c>
      <c r="C43" s="146" t="s">
        <v>167</v>
      </c>
      <c r="D43" s="146" t="s">
        <v>165</v>
      </c>
      <c r="E43" s="147">
        <v>1</v>
      </c>
      <c r="F43" s="146" t="s">
        <v>166</v>
      </c>
      <c r="G43" s="147" t="s">
        <v>214</v>
      </c>
      <c r="H43" s="146"/>
      <c r="I43" s="146"/>
      <c r="J43" s="146"/>
      <c r="K43" s="146"/>
      <c r="L43" s="147"/>
    </row>
    <row r="44" spans="1:12" ht="26.25" customHeight="1">
      <c r="A44" s="146">
        <v>24300000</v>
      </c>
      <c r="B44" s="146">
        <v>120</v>
      </c>
      <c r="C44" s="146" t="s">
        <v>167</v>
      </c>
      <c r="D44" s="146" t="s">
        <v>165</v>
      </c>
      <c r="E44" s="147">
        <v>1</v>
      </c>
      <c r="F44" s="146" t="s">
        <v>168</v>
      </c>
      <c r="G44" s="147" t="s">
        <v>214</v>
      </c>
      <c r="H44" s="146"/>
      <c r="I44" s="146"/>
      <c r="J44" s="146"/>
      <c r="K44" s="146"/>
      <c r="L44" s="147"/>
    </row>
    <row r="45" spans="1:12" ht="26.25" customHeight="1">
      <c r="A45" s="146">
        <v>31300000</v>
      </c>
      <c r="B45" s="146">
        <v>161.5</v>
      </c>
      <c r="C45" s="146" t="s">
        <v>167</v>
      </c>
      <c r="D45" s="146" t="s">
        <v>165</v>
      </c>
      <c r="E45" s="147">
        <v>1</v>
      </c>
      <c r="F45" s="146" t="s">
        <v>166</v>
      </c>
      <c r="G45" s="147" t="s">
        <v>214</v>
      </c>
      <c r="H45" s="146"/>
      <c r="I45" s="146"/>
      <c r="J45" s="146"/>
      <c r="K45" s="146"/>
      <c r="L45" s="147"/>
    </row>
    <row r="46" spans="1:12" ht="26.25" customHeight="1">
      <c r="A46" s="146">
        <v>39500000</v>
      </c>
      <c r="B46" s="146">
        <v>3230</v>
      </c>
      <c r="C46" s="146" t="s">
        <v>167</v>
      </c>
      <c r="D46" s="146" t="s">
        <v>165</v>
      </c>
      <c r="E46" s="147">
        <v>1</v>
      </c>
      <c r="F46" s="146" t="s">
        <v>166</v>
      </c>
      <c r="G46" s="147" t="s">
        <v>214</v>
      </c>
      <c r="H46" s="146"/>
      <c r="I46" s="146"/>
      <c r="J46" s="146"/>
      <c r="K46" s="146"/>
      <c r="L46" s="147"/>
    </row>
    <row r="47" spans="1:12" ht="26.25" customHeight="1">
      <c r="A47" s="146">
        <v>39500000</v>
      </c>
      <c r="B47" s="146">
        <v>300</v>
      </c>
      <c r="C47" s="146" t="s">
        <v>167</v>
      </c>
      <c r="D47" s="146" t="s">
        <v>165</v>
      </c>
      <c r="E47" s="147">
        <v>1</v>
      </c>
      <c r="F47" s="146" t="s">
        <v>168</v>
      </c>
      <c r="G47" s="147" t="s">
        <v>214</v>
      </c>
      <c r="H47" s="146"/>
      <c r="I47" s="146"/>
      <c r="J47" s="146"/>
      <c r="K47" s="146"/>
      <c r="L47" s="147"/>
    </row>
    <row r="48" spans="1:12" ht="26.25" customHeight="1">
      <c r="A48" s="146">
        <v>39700000</v>
      </c>
      <c r="B48" s="146">
        <v>250</v>
      </c>
      <c r="C48" s="146" t="s">
        <v>167</v>
      </c>
      <c r="D48" s="146" t="s">
        <v>165</v>
      </c>
      <c r="E48" s="147">
        <v>1</v>
      </c>
      <c r="F48" s="146" t="s">
        <v>166</v>
      </c>
      <c r="G48" s="147" t="s">
        <v>214</v>
      </c>
      <c r="H48" s="146"/>
      <c r="I48" s="146"/>
      <c r="J48" s="146"/>
      <c r="K48" s="146"/>
      <c r="L48" s="147"/>
    </row>
    <row r="49" spans="1:12" ht="26.25" customHeight="1">
      <c r="A49" s="146">
        <v>50100000</v>
      </c>
      <c r="B49" s="146">
        <v>7096.01</v>
      </c>
      <c r="C49" s="146" t="s">
        <v>167</v>
      </c>
      <c r="D49" s="146" t="s">
        <v>170</v>
      </c>
      <c r="E49" s="147">
        <v>1</v>
      </c>
      <c r="F49" s="146" t="s">
        <v>174</v>
      </c>
      <c r="G49" s="147" t="s">
        <v>214</v>
      </c>
      <c r="H49" s="146"/>
      <c r="I49" s="146"/>
      <c r="J49" s="146"/>
      <c r="K49" s="146"/>
      <c r="L49" s="147"/>
    </row>
    <row r="50" spans="1:12" ht="26.25" customHeight="1">
      <c r="A50" s="146">
        <v>50100000</v>
      </c>
      <c r="B50" s="146">
        <v>2000</v>
      </c>
      <c r="C50" s="146" t="s">
        <v>167</v>
      </c>
      <c r="D50" s="146" t="s">
        <v>170</v>
      </c>
      <c r="E50" s="147">
        <v>1</v>
      </c>
      <c r="F50" s="146" t="s">
        <v>174</v>
      </c>
      <c r="G50" s="147" t="s">
        <v>214</v>
      </c>
      <c r="H50" s="146"/>
      <c r="I50" s="146"/>
      <c r="J50" s="146"/>
      <c r="K50" s="146"/>
      <c r="L50" s="147"/>
    </row>
    <row r="51" spans="1:12" ht="26.25" customHeight="1">
      <c r="A51" s="146">
        <v>50300000</v>
      </c>
      <c r="B51" s="146">
        <v>2000</v>
      </c>
      <c r="C51" s="146" t="s">
        <v>167</v>
      </c>
      <c r="D51" s="146" t="s">
        <v>170</v>
      </c>
      <c r="E51" s="147">
        <v>1</v>
      </c>
      <c r="F51" s="146" t="s">
        <v>166</v>
      </c>
      <c r="G51" s="147" t="s">
        <v>214</v>
      </c>
      <c r="H51" s="146"/>
      <c r="I51" s="146"/>
      <c r="J51" s="146"/>
      <c r="K51" s="146"/>
      <c r="L51" s="147"/>
    </row>
    <row r="52" spans="1:12" ht="26.25" customHeight="1">
      <c r="A52" s="146">
        <v>50300000</v>
      </c>
      <c r="B52" s="146">
        <v>1170</v>
      </c>
      <c r="C52" s="146" t="s">
        <v>167</v>
      </c>
      <c r="D52" s="146" t="s">
        <v>165</v>
      </c>
      <c r="E52" s="147">
        <v>1</v>
      </c>
      <c r="F52" s="146" t="s">
        <v>166</v>
      </c>
      <c r="G52" s="147" t="s">
        <v>214</v>
      </c>
      <c r="H52" s="146"/>
      <c r="I52" s="146"/>
      <c r="J52" s="146"/>
      <c r="K52" s="146"/>
      <c r="L52" s="147"/>
    </row>
    <row r="53" spans="1:12" ht="26.25" customHeight="1">
      <c r="A53" s="146">
        <v>55300000</v>
      </c>
      <c r="B53" s="146">
        <v>21600</v>
      </c>
      <c r="C53" s="146" t="s">
        <v>164</v>
      </c>
      <c r="D53" s="146" t="s">
        <v>165</v>
      </c>
      <c r="E53" s="147">
        <v>1</v>
      </c>
      <c r="F53" s="146" t="s">
        <v>166</v>
      </c>
      <c r="G53" s="147" t="s">
        <v>214</v>
      </c>
      <c r="H53" s="146"/>
      <c r="I53" s="146"/>
      <c r="J53" s="146"/>
      <c r="K53" s="146"/>
      <c r="L53" s="147"/>
    </row>
    <row r="54" spans="1:12" ht="26.25" customHeight="1">
      <c r="A54" s="146">
        <v>60100000</v>
      </c>
      <c r="B54" s="146">
        <v>400</v>
      </c>
      <c r="C54" s="146" t="s">
        <v>167</v>
      </c>
      <c r="D54" s="146" t="s">
        <v>165</v>
      </c>
      <c r="E54" s="147">
        <v>1</v>
      </c>
      <c r="F54" s="146" t="s">
        <v>168</v>
      </c>
      <c r="G54" s="147" t="s">
        <v>214</v>
      </c>
      <c r="H54" s="146"/>
      <c r="I54" s="146"/>
      <c r="J54" s="146"/>
      <c r="K54" s="146"/>
      <c r="L54" s="147"/>
    </row>
    <row r="55" spans="1:12" ht="26.25" customHeight="1">
      <c r="A55" s="146">
        <v>60100000</v>
      </c>
      <c r="B55" s="146">
        <v>750</v>
      </c>
      <c r="C55" s="146" t="s">
        <v>167</v>
      </c>
      <c r="D55" s="146" t="s">
        <v>171</v>
      </c>
      <c r="E55" s="147">
        <v>1</v>
      </c>
      <c r="F55" s="146" t="s">
        <v>168</v>
      </c>
      <c r="G55" s="147" t="s">
        <v>214</v>
      </c>
      <c r="H55" s="146"/>
      <c r="I55" s="146"/>
      <c r="J55" s="146"/>
      <c r="K55" s="146"/>
      <c r="L55" s="147"/>
    </row>
    <row r="56" spans="1:12" ht="26.25" customHeight="1">
      <c r="A56" s="146">
        <v>64100000</v>
      </c>
      <c r="B56" s="146">
        <v>1200</v>
      </c>
      <c r="C56" s="146" t="s">
        <v>167</v>
      </c>
      <c r="D56" s="146" t="s">
        <v>170</v>
      </c>
      <c r="E56" s="147">
        <v>1</v>
      </c>
      <c r="F56" s="146" t="s">
        <v>174</v>
      </c>
      <c r="G56" s="147" t="s">
        <v>214</v>
      </c>
      <c r="H56" s="146"/>
      <c r="I56" s="146"/>
      <c r="J56" s="146"/>
      <c r="K56" s="146"/>
      <c r="L56" s="147"/>
    </row>
    <row r="57" spans="1:12" ht="26.25" customHeight="1">
      <c r="A57" s="146">
        <v>64200000</v>
      </c>
      <c r="B57" s="146">
        <v>3000</v>
      </c>
      <c r="C57" s="146" t="s">
        <v>167</v>
      </c>
      <c r="D57" s="146" t="s">
        <v>170</v>
      </c>
      <c r="E57" s="147">
        <v>1</v>
      </c>
      <c r="F57" s="146" t="s">
        <v>174</v>
      </c>
      <c r="G57" s="147" t="s">
        <v>214</v>
      </c>
      <c r="H57" s="146"/>
      <c r="I57" s="146"/>
      <c r="J57" s="146"/>
      <c r="K57" s="146"/>
      <c r="L57" s="147"/>
    </row>
    <row r="58" spans="1:12" ht="26.25" customHeight="1">
      <c r="A58" s="146">
        <v>64200000</v>
      </c>
      <c r="B58" s="146">
        <v>1280</v>
      </c>
      <c r="C58" s="146" t="s">
        <v>164</v>
      </c>
      <c r="D58" s="146" t="s">
        <v>170</v>
      </c>
      <c r="E58" s="147">
        <v>1</v>
      </c>
      <c r="F58" s="146" t="s">
        <v>166</v>
      </c>
      <c r="G58" s="147" t="s">
        <v>214</v>
      </c>
      <c r="H58" s="146"/>
      <c r="I58" s="146"/>
      <c r="J58" s="146"/>
      <c r="K58" s="146"/>
      <c r="L58" s="147"/>
    </row>
    <row r="59" spans="1:12" ht="26.25" customHeight="1">
      <c r="A59" s="146">
        <v>64200000</v>
      </c>
      <c r="B59" s="146">
        <v>5000</v>
      </c>
      <c r="C59" s="146" t="s">
        <v>169</v>
      </c>
      <c r="D59" s="146" t="s">
        <v>170</v>
      </c>
      <c r="E59" s="147">
        <v>2</v>
      </c>
      <c r="F59" s="146"/>
      <c r="G59" s="147" t="s">
        <v>214</v>
      </c>
      <c r="H59" s="146"/>
      <c r="I59" s="146"/>
      <c r="J59" s="146"/>
      <c r="K59" s="146"/>
      <c r="L59" s="147"/>
    </row>
    <row r="60" spans="1:12" ht="26.25" customHeight="1">
      <c r="A60" s="146">
        <v>64200000</v>
      </c>
      <c r="B60" s="146">
        <v>587.21</v>
      </c>
      <c r="C60" s="146" t="s">
        <v>167</v>
      </c>
      <c r="D60" s="146" t="s">
        <v>171</v>
      </c>
      <c r="E60" s="147">
        <v>1</v>
      </c>
      <c r="F60" s="146" t="s">
        <v>174</v>
      </c>
      <c r="G60" s="147" t="s">
        <v>214</v>
      </c>
      <c r="H60" s="146"/>
      <c r="I60" s="146"/>
      <c r="J60" s="146"/>
      <c r="K60" s="146"/>
      <c r="L60" s="147"/>
    </row>
    <row r="61" spans="1:12" ht="26.25" customHeight="1">
      <c r="A61" s="146">
        <v>66500000</v>
      </c>
      <c r="B61" s="146">
        <v>6368</v>
      </c>
      <c r="C61" s="146" t="s">
        <v>164</v>
      </c>
      <c r="D61" s="146" t="s">
        <v>170</v>
      </c>
      <c r="E61" s="147">
        <v>1</v>
      </c>
      <c r="F61" s="146" t="s">
        <v>166</v>
      </c>
      <c r="G61" s="147" t="s">
        <v>214</v>
      </c>
      <c r="H61" s="146"/>
      <c r="I61" s="146"/>
      <c r="J61" s="146"/>
      <c r="K61" s="146"/>
      <c r="L61" s="147"/>
    </row>
    <row r="62" spans="1:12" ht="26.25" customHeight="1">
      <c r="A62" s="146">
        <v>71300000</v>
      </c>
      <c r="B62" s="146">
        <v>988.4</v>
      </c>
      <c r="C62" s="146" t="s">
        <v>167</v>
      </c>
      <c r="D62" s="146" t="s">
        <v>165</v>
      </c>
      <c r="E62" s="147">
        <v>1</v>
      </c>
      <c r="F62" s="146" t="s">
        <v>173</v>
      </c>
      <c r="G62" s="147" t="s">
        <v>214</v>
      </c>
      <c r="H62" s="146"/>
      <c r="I62" s="146"/>
      <c r="J62" s="146"/>
      <c r="K62" s="146"/>
      <c r="L62" s="147"/>
    </row>
    <row r="63" spans="1:12" ht="26.25" customHeight="1">
      <c r="A63" s="146">
        <v>71300000</v>
      </c>
      <c r="B63" s="146">
        <v>2846.84</v>
      </c>
      <c r="C63" s="146" t="s">
        <v>167</v>
      </c>
      <c r="D63" s="146" t="s">
        <v>165</v>
      </c>
      <c r="E63" s="147">
        <v>1</v>
      </c>
      <c r="F63" s="146" t="s">
        <v>173</v>
      </c>
      <c r="G63" s="147" t="s">
        <v>214</v>
      </c>
      <c r="H63" s="146"/>
      <c r="I63" s="146"/>
      <c r="J63" s="146"/>
      <c r="K63" s="146"/>
      <c r="L63" s="147"/>
    </row>
    <row r="64" spans="1:12" ht="26.25" customHeight="1">
      <c r="A64" s="146">
        <v>72200000</v>
      </c>
      <c r="B64" s="146">
        <v>8000</v>
      </c>
      <c r="C64" s="146" t="s">
        <v>167</v>
      </c>
      <c r="D64" s="146" t="s">
        <v>170</v>
      </c>
      <c r="E64" s="147">
        <v>1</v>
      </c>
      <c r="F64" s="146" t="s">
        <v>174</v>
      </c>
      <c r="G64" s="147" t="s">
        <v>214</v>
      </c>
      <c r="H64" s="146"/>
      <c r="I64" s="146"/>
      <c r="J64" s="146"/>
      <c r="K64" s="146"/>
      <c r="L64" s="147"/>
    </row>
    <row r="65" spans="1:12" ht="26.25" customHeight="1">
      <c r="A65" s="146">
        <v>72400000</v>
      </c>
      <c r="B65" s="146">
        <v>500</v>
      </c>
      <c r="C65" s="146" t="s">
        <v>167</v>
      </c>
      <c r="D65" s="146" t="s">
        <v>171</v>
      </c>
      <c r="E65" s="147">
        <v>1</v>
      </c>
      <c r="F65" s="146" t="s">
        <v>174</v>
      </c>
      <c r="G65" s="147" t="s">
        <v>214</v>
      </c>
      <c r="H65" s="146"/>
      <c r="I65" s="146"/>
      <c r="J65" s="146"/>
      <c r="K65" s="146"/>
      <c r="L65" s="147"/>
    </row>
    <row r="66" spans="1:12" ht="26.25" customHeight="1">
      <c r="A66" s="146">
        <v>72400000</v>
      </c>
      <c r="B66" s="146">
        <v>6000</v>
      </c>
      <c r="C66" s="146" t="s">
        <v>167</v>
      </c>
      <c r="D66" s="146" t="s">
        <v>170</v>
      </c>
      <c r="E66" s="147">
        <v>1</v>
      </c>
      <c r="F66" s="146" t="s">
        <v>174</v>
      </c>
      <c r="G66" s="147" t="s">
        <v>214</v>
      </c>
      <c r="H66" s="146"/>
      <c r="I66" s="146"/>
      <c r="J66" s="146"/>
      <c r="K66" s="146"/>
      <c r="L66" s="147"/>
    </row>
    <row r="67" spans="1:12" ht="26.25" customHeight="1">
      <c r="A67" s="146">
        <v>72400000</v>
      </c>
      <c r="B67" s="146">
        <v>318</v>
      </c>
      <c r="C67" s="146" t="s">
        <v>167</v>
      </c>
      <c r="D67" s="146" t="s">
        <v>171</v>
      </c>
      <c r="E67" s="147">
        <v>1</v>
      </c>
      <c r="F67" s="146" t="s">
        <v>166</v>
      </c>
      <c r="G67" s="147" t="s">
        <v>214</v>
      </c>
      <c r="H67" s="146"/>
      <c r="I67" s="146"/>
      <c r="J67" s="146"/>
      <c r="K67" s="146"/>
      <c r="L67" s="147"/>
    </row>
    <row r="68" spans="1:12" ht="26.25" customHeight="1">
      <c r="A68" s="146">
        <v>72400000</v>
      </c>
      <c r="B68" s="146">
        <v>258</v>
      </c>
      <c r="C68" s="146" t="s">
        <v>167</v>
      </c>
      <c r="D68" s="146" t="s">
        <v>165</v>
      </c>
      <c r="E68" s="147">
        <v>1</v>
      </c>
      <c r="F68" s="146" t="s">
        <v>174</v>
      </c>
      <c r="G68" s="147" t="s">
        <v>214</v>
      </c>
      <c r="H68" s="146"/>
      <c r="I68" s="146"/>
      <c r="J68" s="146"/>
      <c r="K68" s="146"/>
      <c r="L68" s="147"/>
    </row>
    <row r="69" spans="1:12" ht="26.25" customHeight="1">
      <c r="A69" s="146">
        <v>72600000</v>
      </c>
      <c r="B69" s="146">
        <v>48864</v>
      </c>
      <c r="C69" s="146" t="s">
        <v>167</v>
      </c>
      <c r="D69" s="146" t="s">
        <v>170</v>
      </c>
      <c r="E69" s="147">
        <v>1</v>
      </c>
      <c r="F69" s="146" t="s">
        <v>174</v>
      </c>
      <c r="G69" s="147" t="s">
        <v>214</v>
      </c>
      <c r="H69" s="146"/>
      <c r="I69" s="146"/>
      <c r="J69" s="146"/>
      <c r="K69" s="146"/>
      <c r="L69" s="147"/>
    </row>
    <row r="70" spans="1:12" ht="26.25" customHeight="1">
      <c r="A70" s="146">
        <v>79500000</v>
      </c>
      <c r="B70" s="146">
        <v>18000</v>
      </c>
      <c r="C70" s="146" t="s">
        <v>164</v>
      </c>
      <c r="D70" s="146" t="s">
        <v>170</v>
      </c>
      <c r="E70" s="147">
        <v>1</v>
      </c>
      <c r="F70" s="146" t="s">
        <v>166</v>
      </c>
      <c r="G70" s="147" t="s">
        <v>214</v>
      </c>
      <c r="H70" s="146"/>
      <c r="I70" s="146"/>
      <c r="J70" s="146"/>
      <c r="K70" s="146"/>
      <c r="L70" s="147"/>
    </row>
    <row r="71" spans="1:12" ht="26.25" customHeight="1">
      <c r="A71" s="146">
        <v>79700000</v>
      </c>
      <c r="B71" s="146">
        <v>61200</v>
      </c>
      <c r="C71" s="146" t="s">
        <v>167</v>
      </c>
      <c r="D71" s="146" t="s">
        <v>170</v>
      </c>
      <c r="E71" s="147">
        <v>1</v>
      </c>
      <c r="F71" s="146" t="s">
        <v>175</v>
      </c>
      <c r="G71" s="147" t="s">
        <v>214</v>
      </c>
      <c r="H71" s="146"/>
      <c r="I71" s="146"/>
      <c r="J71" s="146"/>
      <c r="K71" s="146"/>
      <c r="L71" s="147"/>
    </row>
    <row r="72" spans="1:12" ht="26.25" customHeight="1">
      <c r="A72" s="146">
        <v>79800000</v>
      </c>
      <c r="B72" s="146">
        <v>2700</v>
      </c>
      <c r="C72" s="146" t="s">
        <v>164</v>
      </c>
      <c r="D72" s="146" t="s">
        <v>170</v>
      </c>
      <c r="E72" s="147">
        <v>1</v>
      </c>
      <c r="F72" s="146" t="s">
        <v>166</v>
      </c>
      <c r="G72" s="147" t="s">
        <v>214</v>
      </c>
      <c r="H72" s="146"/>
      <c r="I72" s="146"/>
      <c r="J72" s="146"/>
      <c r="K72" s="146"/>
      <c r="L72" s="147"/>
    </row>
    <row r="73" spans="1:12" ht="26.25" customHeight="1">
      <c r="A73" s="146">
        <v>79800000</v>
      </c>
      <c r="B73" s="146">
        <v>6740</v>
      </c>
      <c r="C73" s="146" t="s">
        <v>164</v>
      </c>
      <c r="D73" s="146" t="s">
        <v>165</v>
      </c>
      <c r="E73" s="147">
        <v>1</v>
      </c>
      <c r="F73" s="146" t="s">
        <v>166</v>
      </c>
      <c r="G73" s="147" t="s">
        <v>214</v>
      </c>
      <c r="H73" s="146"/>
      <c r="I73" s="146"/>
      <c r="J73" s="146"/>
      <c r="K73" s="146"/>
      <c r="L73" s="147"/>
    </row>
    <row r="74" spans="1:12" ht="26.25" customHeight="1">
      <c r="A74" s="146">
        <v>79800000</v>
      </c>
      <c r="B74" s="146">
        <v>6000</v>
      </c>
      <c r="C74" s="146" t="s">
        <v>164</v>
      </c>
      <c r="D74" s="146" t="s">
        <v>170</v>
      </c>
      <c r="E74" s="147">
        <v>1</v>
      </c>
      <c r="F74" s="146" t="s">
        <v>166</v>
      </c>
      <c r="G74" s="147" t="s">
        <v>214</v>
      </c>
      <c r="H74" s="146"/>
      <c r="I74" s="146"/>
      <c r="J74" s="146"/>
      <c r="K74" s="146"/>
      <c r="L74" s="147"/>
    </row>
    <row r="75" spans="1:12" ht="26.25" customHeight="1">
      <c r="A75" s="146">
        <v>79800000</v>
      </c>
      <c r="B75" s="146">
        <v>2700</v>
      </c>
      <c r="C75" s="146" t="s">
        <v>167</v>
      </c>
      <c r="D75" s="146" t="s">
        <v>165</v>
      </c>
      <c r="E75" s="147">
        <v>1</v>
      </c>
      <c r="F75" s="146" t="s">
        <v>174</v>
      </c>
      <c r="G75" s="147" t="s">
        <v>214</v>
      </c>
      <c r="H75" s="146"/>
      <c r="I75" s="146"/>
      <c r="J75" s="146"/>
      <c r="K75" s="146"/>
      <c r="L75" s="147"/>
    </row>
    <row r="76" spans="1:12" ht="26.25" customHeight="1">
      <c r="A76" s="146">
        <v>79900000</v>
      </c>
      <c r="B76" s="146">
        <v>3600</v>
      </c>
      <c r="C76" s="146" t="s">
        <v>167</v>
      </c>
      <c r="D76" s="146" t="s">
        <v>165</v>
      </c>
      <c r="E76" s="147">
        <v>1</v>
      </c>
      <c r="F76" s="146" t="s">
        <v>166</v>
      </c>
      <c r="G76" s="147" t="s">
        <v>214</v>
      </c>
      <c r="H76" s="146"/>
      <c r="I76" s="146"/>
      <c r="J76" s="146"/>
      <c r="K76" s="146"/>
      <c r="L76" s="147"/>
    </row>
    <row r="77" spans="1:12" ht="26.25" customHeight="1">
      <c r="A77" s="146">
        <v>79900000</v>
      </c>
      <c r="B77" s="146">
        <v>340</v>
      </c>
      <c r="C77" s="146" t="s">
        <v>167</v>
      </c>
      <c r="D77" s="146" t="s">
        <v>165</v>
      </c>
      <c r="E77" s="147">
        <v>1</v>
      </c>
      <c r="F77" s="146" t="s">
        <v>166</v>
      </c>
      <c r="G77" s="147" t="s">
        <v>214</v>
      </c>
      <c r="H77" s="146"/>
      <c r="I77" s="146"/>
      <c r="J77" s="146"/>
      <c r="K77" s="146"/>
      <c r="L77" s="147"/>
    </row>
    <row r="78" spans="1:12" ht="26.25" customHeight="1">
      <c r="A78" s="146">
        <v>79900000</v>
      </c>
      <c r="B78" s="146">
        <v>3400</v>
      </c>
      <c r="C78" s="146" t="s">
        <v>167</v>
      </c>
      <c r="D78" s="146" t="s">
        <v>165</v>
      </c>
      <c r="E78" s="147">
        <v>1</v>
      </c>
      <c r="F78" s="146" t="s">
        <v>168</v>
      </c>
      <c r="G78" s="147" t="s">
        <v>214</v>
      </c>
      <c r="H78" s="146"/>
      <c r="I78" s="146"/>
      <c r="J78" s="146"/>
      <c r="K78" s="146"/>
      <c r="L78" s="147"/>
    </row>
    <row r="79" spans="1:12" ht="26.25" customHeight="1">
      <c r="A79" s="146">
        <v>79900000</v>
      </c>
      <c r="B79" s="146">
        <v>2250</v>
      </c>
      <c r="C79" s="146" t="s">
        <v>167</v>
      </c>
      <c r="D79" s="146" t="s">
        <v>171</v>
      </c>
      <c r="E79" s="147">
        <v>1</v>
      </c>
      <c r="F79" s="146" t="s">
        <v>168</v>
      </c>
      <c r="G79" s="147" t="s">
        <v>214</v>
      </c>
      <c r="H79" s="146"/>
      <c r="I79" s="146"/>
      <c r="J79" s="146"/>
      <c r="K79" s="146"/>
      <c r="L79" s="147"/>
    </row>
    <row r="80" spans="1:12" ht="26.25" customHeight="1">
      <c r="A80" s="146">
        <v>80500000</v>
      </c>
      <c r="B80" s="146">
        <v>12521</v>
      </c>
      <c r="C80" s="146" t="s">
        <v>167</v>
      </c>
      <c r="D80" s="146" t="s">
        <v>170</v>
      </c>
      <c r="E80" s="147">
        <v>1</v>
      </c>
      <c r="F80" s="146" t="s">
        <v>174</v>
      </c>
      <c r="G80" s="147" t="s">
        <v>214</v>
      </c>
      <c r="H80" s="146"/>
      <c r="I80" s="146"/>
      <c r="J80" s="146"/>
      <c r="K80" s="146"/>
      <c r="L80" s="147"/>
    </row>
    <row r="81" spans="1:12" ht="26.25" customHeight="1">
      <c r="A81" s="146">
        <v>90600000</v>
      </c>
      <c r="B81" s="146">
        <v>2475</v>
      </c>
      <c r="C81" s="146" t="s">
        <v>167</v>
      </c>
      <c r="D81" s="146" t="s">
        <v>170</v>
      </c>
      <c r="E81" s="147">
        <v>1</v>
      </c>
      <c r="F81" s="146" t="s">
        <v>166</v>
      </c>
      <c r="G81" s="147" t="s">
        <v>214</v>
      </c>
      <c r="H81" s="146"/>
      <c r="I81" s="146"/>
      <c r="J81" s="146"/>
      <c r="K81" s="146"/>
      <c r="L81" s="147"/>
    </row>
    <row r="82" spans="1:12" ht="26.25" customHeight="1">
      <c r="A82" s="146">
        <v>92100000</v>
      </c>
      <c r="B82" s="146">
        <v>4350</v>
      </c>
      <c r="C82" s="146" t="s">
        <v>167</v>
      </c>
      <c r="D82" s="146" t="s">
        <v>165</v>
      </c>
      <c r="E82" s="147">
        <v>1</v>
      </c>
      <c r="F82" s="146" t="s">
        <v>166</v>
      </c>
      <c r="G82" s="147" t="s">
        <v>214</v>
      </c>
      <c r="H82" s="146"/>
      <c r="I82" s="146"/>
      <c r="J82" s="146"/>
      <c r="K82" s="146"/>
      <c r="L82" s="147"/>
    </row>
    <row r="83" spans="1:12" ht="26.25" customHeight="1">
      <c r="A83" s="146">
        <v>92400000</v>
      </c>
      <c r="B83" s="146">
        <v>1001</v>
      </c>
      <c r="C83" s="146" t="s">
        <v>167</v>
      </c>
      <c r="D83" s="146" t="s">
        <v>170</v>
      </c>
      <c r="E83" s="147">
        <v>1</v>
      </c>
      <c r="F83" s="146" t="s">
        <v>166</v>
      </c>
      <c r="G83" s="147" t="s">
        <v>214</v>
      </c>
      <c r="H83" s="146"/>
      <c r="I83" s="146"/>
      <c r="J83" s="146"/>
      <c r="K83" s="146"/>
      <c r="L83" s="147"/>
    </row>
    <row r="84" spans="1:12" ht="26.25" customHeight="1">
      <c r="A84" s="145" t="s">
        <v>224</v>
      </c>
      <c r="B84" s="153">
        <f>SUM(B5:B83)</f>
        <v>491867.8400000001</v>
      </c>
      <c r="C84" s="152"/>
      <c r="D84" s="152"/>
      <c r="E84" s="152"/>
      <c r="F84" s="152"/>
      <c r="G84" s="147"/>
      <c r="H84" s="144"/>
      <c r="I84" s="144"/>
      <c r="J84" s="144"/>
      <c r="K84" s="144"/>
      <c r="L84" s="144"/>
    </row>
    <row r="85" spans="1:12" ht="26.25" customHeight="1">
      <c r="A85" s="146">
        <v>37500000</v>
      </c>
      <c r="B85" s="146">
        <v>252.6</v>
      </c>
      <c r="C85" s="146" t="s">
        <v>167</v>
      </c>
      <c r="D85" s="146" t="s">
        <v>165</v>
      </c>
      <c r="E85" s="147">
        <v>1</v>
      </c>
      <c r="F85" s="146" t="s">
        <v>166</v>
      </c>
      <c r="G85" s="147" t="s">
        <v>176</v>
      </c>
      <c r="H85" s="146"/>
      <c r="I85" s="146"/>
      <c r="J85" s="146"/>
      <c r="K85" s="146"/>
      <c r="L85" s="147"/>
    </row>
    <row r="86" spans="1:12" ht="26.25" customHeight="1">
      <c r="A86" s="146">
        <v>48600000</v>
      </c>
      <c r="B86" s="146">
        <v>878.95</v>
      </c>
      <c r="C86" s="146" t="s">
        <v>167</v>
      </c>
      <c r="D86" s="146" t="s">
        <v>170</v>
      </c>
      <c r="E86" s="147">
        <v>1</v>
      </c>
      <c r="F86" s="146" t="s">
        <v>166</v>
      </c>
      <c r="G86" s="147" t="s">
        <v>176</v>
      </c>
      <c r="H86" s="146"/>
      <c r="I86" s="146"/>
      <c r="J86" s="146"/>
      <c r="K86" s="146"/>
      <c r="L86" s="147"/>
    </row>
    <row r="87" spans="1:12" ht="26.25" customHeight="1">
      <c r="A87" s="146">
        <v>60100000</v>
      </c>
      <c r="B87" s="146">
        <v>400</v>
      </c>
      <c r="C87" s="146" t="s">
        <v>167</v>
      </c>
      <c r="D87" s="146" t="s">
        <v>165</v>
      </c>
      <c r="E87" s="147">
        <v>1</v>
      </c>
      <c r="F87" s="146" t="s">
        <v>168</v>
      </c>
      <c r="G87" s="147" t="s">
        <v>176</v>
      </c>
      <c r="H87" s="146"/>
      <c r="I87" s="146"/>
      <c r="J87" s="146"/>
      <c r="K87" s="146"/>
      <c r="L87" s="147"/>
    </row>
    <row r="88" spans="1:12" ht="26.25" customHeight="1">
      <c r="A88" s="146">
        <v>60100000</v>
      </c>
      <c r="B88" s="146">
        <v>800</v>
      </c>
      <c r="C88" s="146" t="s">
        <v>167</v>
      </c>
      <c r="D88" s="146" t="s">
        <v>165</v>
      </c>
      <c r="E88" s="147">
        <v>1</v>
      </c>
      <c r="F88" s="146" t="s">
        <v>168</v>
      </c>
      <c r="G88" s="147" t="s">
        <v>176</v>
      </c>
      <c r="H88" s="146"/>
      <c r="I88" s="146"/>
      <c r="J88" s="146"/>
      <c r="K88" s="146"/>
      <c r="L88" s="147"/>
    </row>
    <row r="89" spans="1:12" ht="26.25" customHeight="1">
      <c r="A89" s="146">
        <v>63100000</v>
      </c>
      <c r="B89" s="146">
        <v>480</v>
      </c>
      <c r="C89" s="146" t="s">
        <v>167</v>
      </c>
      <c r="D89" s="146" t="s">
        <v>170</v>
      </c>
      <c r="E89" s="147">
        <v>1</v>
      </c>
      <c r="F89" s="146" t="s">
        <v>166</v>
      </c>
      <c r="G89" s="147" t="s">
        <v>176</v>
      </c>
      <c r="H89" s="146"/>
      <c r="I89" s="146"/>
      <c r="J89" s="146"/>
      <c r="K89" s="146"/>
      <c r="L89" s="147"/>
    </row>
    <row r="90" spans="1:12" ht="26.25" customHeight="1">
      <c r="A90" s="146">
        <v>72300000</v>
      </c>
      <c r="B90" s="146">
        <v>288</v>
      </c>
      <c r="C90" s="146" t="s">
        <v>167</v>
      </c>
      <c r="D90" s="146" t="s">
        <v>170</v>
      </c>
      <c r="E90" s="147">
        <v>1</v>
      </c>
      <c r="F90" s="146" t="s">
        <v>173</v>
      </c>
      <c r="G90" s="147" t="s">
        <v>176</v>
      </c>
      <c r="H90" s="146"/>
      <c r="I90" s="146"/>
      <c r="J90" s="146"/>
      <c r="K90" s="146"/>
      <c r="L90" s="147"/>
    </row>
    <row r="91" spans="1:12" ht="26.25" customHeight="1">
      <c r="A91" s="146">
        <v>79200000</v>
      </c>
      <c r="B91" s="146">
        <v>24900</v>
      </c>
      <c r="C91" s="146" t="s">
        <v>164</v>
      </c>
      <c r="D91" s="146" t="s">
        <v>171</v>
      </c>
      <c r="E91" s="147">
        <v>2</v>
      </c>
      <c r="F91" s="146" t="s">
        <v>166</v>
      </c>
      <c r="G91" s="147" t="s">
        <v>176</v>
      </c>
      <c r="H91" s="146"/>
      <c r="I91" s="146"/>
      <c r="J91" s="146"/>
      <c r="K91" s="146"/>
      <c r="L91" s="147"/>
    </row>
    <row r="92" spans="1:12" ht="26.25" customHeight="1">
      <c r="A92" s="146">
        <v>80500000</v>
      </c>
      <c r="B92" s="146">
        <v>4440</v>
      </c>
      <c r="C92" s="146" t="s">
        <v>167</v>
      </c>
      <c r="D92" s="146" t="s">
        <v>165</v>
      </c>
      <c r="E92" s="147">
        <v>1</v>
      </c>
      <c r="F92" s="146" t="s">
        <v>174</v>
      </c>
      <c r="G92" s="147" t="s">
        <v>176</v>
      </c>
      <c r="H92" s="146"/>
      <c r="I92" s="146"/>
      <c r="J92" s="146"/>
      <c r="K92" s="146"/>
      <c r="L92" s="147"/>
    </row>
    <row r="93" spans="1:12" s="150" customFormat="1" ht="26.25" customHeight="1">
      <c r="A93" s="145" t="s">
        <v>177</v>
      </c>
      <c r="B93" s="145">
        <f>SUM(B85:B92)</f>
        <v>32439.55</v>
      </c>
      <c r="C93" s="205"/>
      <c r="D93" s="205"/>
      <c r="E93" s="205"/>
      <c r="F93" s="205"/>
      <c r="G93" s="205"/>
      <c r="H93" s="205"/>
      <c r="I93" s="205"/>
      <c r="J93" s="205"/>
      <c r="K93" s="205"/>
      <c r="L93" s="205"/>
    </row>
    <row r="94" spans="1:12" s="150" customFormat="1" ht="26.25" customHeight="1">
      <c r="A94" s="145" t="s">
        <v>178</v>
      </c>
      <c r="B94" s="145">
        <f>B84+B93</f>
        <v>524307.3900000001</v>
      </c>
      <c r="C94" s="205"/>
      <c r="D94" s="205"/>
      <c r="E94" s="205"/>
      <c r="F94" s="205"/>
      <c r="G94" s="205"/>
      <c r="H94" s="205"/>
      <c r="I94" s="205"/>
      <c r="J94" s="205"/>
      <c r="K94" s="205"/>
      <c r="L94" s="205"/>
    </row>
    <row r="95" spans="1:12" ht="26.25" customHeight="1">
      <c r="A95" s="200" t="s">
        <v>179</v>
      </c>
      <c r="B95" s="200"/>
      <c r="C95" s="200"/>
      <c r="D95" s="200"/>
      <c r="E95" s="200"/>
      <c r="F95" s="200"/>
      <c r="G95" s="200"/>
      <c r="H95" s="200"/>
      <c r="I95" s="200"/>
      <c r="J95" s="200"/>
      <c r="K95" s="200"/>
      <c r="L95" s="200"/>
    </row>
  </sheetData>
  <sheetProtection/>
  <autoFilter ref="A4:L95"/>
  <mergeCells count="6">
    <mergeCell ref="A95:L95"/>
    <mergeCell ref="A2:L2"/>
    <mergeCell ref="A3:L3"/>
    <mergeCell ref="A1:L1"/>
    <mergeCell ref="C93:L93"/>
    <mergeCell ref="C94:L94"/>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sheetPr>
    <tabColor rgb="FF00B050"/>
  </sheetPr>
  <dimension ref="B1:D544"/>
  <sheetViews>
    <sheetView view="pageBreakPreview" zoomScale="110" zoomScaleSheetLayoutView="110" zoomScalePageLayoutView="0" workbookViewId="0" topLeftCell="A1">
      <selection activeCell="B26" sqref="B26"/>
    </sheetView>
  </sheetViews>
  <sheetFormatPr defaultColWidth="9.140625" defaultRowHeight="15"/>
  <cols>
    <col min="1" max="1" width="7.140625" style="63" customWidth="1"/>
    <col min="2" max="2" width="85.28125" style="63" customWidth="1"/>
    <col min="3" max="3" width="22.7109375" style="65" customWidth="1"/>
    <col min="4" max="16384" width="9.140625" style="63" customWidth="1"/>
  </cols>
  <sheetData>
    <row r="1" spans="2:4" ht="24.75" customHeight="1">
      <c r="B1" s="227" t="s">
        <v>126</v>
      </c>
      <c r="C1" s="227"/>
      <c r="D1" s="89"/>
    </row>
    <row r="2" spans="2:3" s="30" customFormat="1" ht="78.75" customHeight="1">
      <c r="B2" s="275" t="s">
        <v>69</v>
      </c>
      <c r="C2" s="275"/>
    </row>
    <row r="3" spans="2:3" ht="24.75" customHeight="1">
      <c r="B3" s="276" t="s">
        <v>67</v>
      </c>
      <c r="C3" s="276"/>
    </row>
    <row r="4" spans="2:3" s="70" customFormat="1" ht="66.75" customHeight="1">
      <c r="B4" s="68" t="s">
        <v>68</v>
      </c>
      <c r="C4" s="69"/>
    </row>
    <row r="5" spans="2:3" ht="48" customHeight="1">
      <c r="B5" s="277" t="s">
        <v>136</v>
      </c>
      <c r="C5" s="277"/>
    </row>
    <row r="6" ht="26.25" customHeight="1">
      <c r="C6" s="63"/>
    </row>
    <row r="7" ht="12.75">
      <c r="C7" s="63"/>
    </row>
    <row r="8" ht="12.75">
      <c r="C8" s="63"/>
    </row>
    <row r="9" ht="12.75">
      <c r="C9" s="63"/>
    </row>
    <row r="10" ht="12.75">
      <c r="C10" s="63"/>
    </row>
    <row r="11" ht="12.75">
      <c r="C11" s="63"/>
    </row>
    <row r="12" ht="12.75">
      <c r="C12" s="63"/>
    </row>
    <row r="13" ht="12.75">
      <c r="C13" s="63"/>
    </row>
    <row r="14" ht="12.75">
      <c r="C14" s="63"/>
    </row>
    <row r="15" ht="12.75">
      <c r="C15" s="63"/>
    </row>
    <row r="16" ht="12.75">
      <c r="C16" s="63"/>
    </row>
    <row r="17" ht="12.75">
      <c r="C17" s="63"/>
    </row>
    <row r="18" ht="12.75">
      <c r="C18" s="63"/>
    </row>
    <row r="19" ht="12.75">
      <c r="C19" s="63"/>
    </row>
    <row r="20" ht="12.75">
      <c r="C20" s="63"/>
    </row>
    <row r="21" ht="12.75">
      <c r="C21" s="63"/>
    </row>
    <row r="22" ht="12.75">
      <c r="C22" s="63"/>
    </row>
    <row r="23" ht="12.75">
      <c r="C23" s="63"/>
    </row>
    <row r="24" ht="12.75">
      <c r="C24" s="63"/>
    </row>
    <row r="25" ht="12.75">
      <c r="C25" s="63"/>
    </row>
    <row r="26" ht="12.75">
      <c r="C26" s="63"/>
    </row>
    <row r="27" ht="12.75">
      <c r="C27" s="63"/>
    </row>
    <row r="28" ht="12.75">
      <c r="C28" s="63"/>
    </row>
    <row r="29" ht="12.75">
      <c r="C29" s="63"/>
    </row>
    <row r="30" ht="12.75">
      <c r="C30" s="63"/>
    </row>
    <row r="31" ht="12.75">
      <c r="C31" s="63"/>
    </row>
    <row r="32" ht="12.75">
      <c r="C32" s="63"/>
    </row>
    <row r="33" ht="12.75">
      <c r="C33" s="63"/>
    </row>
    <row r="34" ht="12.75">
      <c r="C34" s="63"/>
    </row>
    <row r="35" ht="12.75">
      <c r="C35" s="63"/>
    </row>
    <row r="36" ht="12.75">
      <c r="C36" s="63"/>
    </row>
    <row r="37" ht="12.75">
      <c r="C37" s="63"/>
    </row>
    <row r="38" ht="12.75">
      <c r="C38" s="63"/>
    </row>
    <row r="39" ht="12.75">
      <c r="C39" s="63"/>
    </row>
    <row r="40" ht="12.75">
      <c r="C40" s="63"/>
    </row>
    <row r="41" ht="12.75">
      <c r="C41" s="63"/>
    </row>
    <row r="42" ht="12.75">
      <c r="C42" s="63"/>
    </row>
    <row r="43" ht="12.75">
      <c r="C43" s="63"/>
    </row>
    <row r="44" ht="12.75">
      <c r="C44" s="63"/>
    </row>
    <row r="45" ht="12.75">
      <c r="C45" s="63"/>
    </row>
    <row r="46" ht="12.75">
      <c r="C46" s="63"/>
    </row>
    <row r="47" ht="12.75">
      <c r="C47" s="63"/>
    </row>
    <row r="48" ht="12.75">
      <c r="C48" s="63"/>
    </row>
    <row r="49" ht="12.75">
      <c r="C49" s="63"/>
    </row>
    <row r="50" ht="12.75">
      <c r="C50" s="63"/>
    </row>
    <row r="51" ht="12.75">
      <c r="C51" s="63"/>
    </row>
    <row r="52" ht="12.75">
      <c r="C52" s="63"/>
    </row>
    <row r="53" ht="12.75">
      <c r="C53" s="63"/>
    </row>
    <row r="54" ht="12.75">
      <c r="C54" s="63"/>
    </row>
    <row r="55" ht="12.75">
      <c r="C55" s="63"/>
    </row>
    <row r="56" ht="12.75">
      <c r="C56" s="63"/>
    </row>
    <row r="57" ht="12.75">
      <c r="C57" s="63"/>
    </row>
    <row r="58" ht="12.75">
      <c r="C58" s="63"/>
    </row>
    <row r="59" ht="12.75">
      <c r="C59" s="63"/>
    </row>
    <row r="60" ht="12.75">
      <c r="C60" s="63"/>
    </row>
    <row r="61" ht="12.75">
      <c r="C61" s="63"/>
    </row>
    <row r="62" ht="12.75">
      <c r="C62" s="63"/>
    </row>
    <row r="63" ht="12.75">
      <c r="C63" s="63"/>
    </row>
    <row r="64" ht="12.75">
      <c r="C64" s="63"/>
    </row>
    <row r="65" ht="12.75">
      <c r="C65" s="63"/>
    </row>
    <row r="66" ht="12.75">
      <c r="C66" s="63"/>
    </row>
    <row r="67" ht="12.75">
      <c r="C67" s="63"/>
    </row>
    <row r="68" ht="12.75">
      <c r="C68" s="63"/>
    </row>
    <row r="69" ht="12.75">
      <c r="C69" s="63"/>
    </row>
    <row r="70" ht="12.75">
      <c r="C70" s="63"/>
    </row>
    <row r="71" ht="12.75">
      <c r="C71" s="63"/>
    </row>
    <row r="72" ht="12.75">
      <c r="C72" s="63"/>
    </row>
    <row r="73" ht="12.75">
      <c r="C73" s="63"/>
    </row>
    <row r="74" ht="12.75">
      <c r="C74" s="63"/>
    </row>
    <row r="75" ht="12.75">
      <c r="C75" s="63"/>
    </row>
    <row r="76" ht="12.75">
      <c r="C76" s="63"/>
    </row>
    <row r="77" ht="12.75">
      <c r="C77" s="63"/>
    </row>
    <row r="78" ht="12.75">
      <c r="C78" s="63"/>
    </row>
    <row r="79" ht="12.75">
      <c r="C79" s="63"/>
    </row>
    <row r="80" ht="12.75">
      <c r="C80" s="63"/>
    </row>
    <row r="81" ht="12.75">
      <c r="C81" s="63"/>
    </row>
    <row r="82" ht="12.75">
      <c r="C82" s="63"/>
    </row>
    <row r="83" ht="12.75">
      <c r="C83" s="63"/>
    </row>
    <row r="84" ht="12.75">
      <c r="C84" s="63"/>
    </row>
    <row r="85" ht="12.75">
      <c r="C85" s="63"/>
    </row>
    <row r="86" ht="12.75">
      <c r="C86" s="63"/>
    </row>
    <row r="87" ht="12.75">
      <c r="C87" s="63"/>
    </row>
    <row r="88" ht="12.75">
      <c r="C88" s="63"/>
    </row>
    <row r="89" ht="12.75">
      <c r="C89" s="63"/>
    </row>
    <row r="90" ht="12.75">
      <c r="C90" s="63"/>
    </row>
    <row r="91" ht="12.75">
      <c r="C91" s="63"/>
    </row>
    <row r="92" ht="12.75">
      <c r="C92" s="63"/>
    </row>
    <row r="93" ht="12.75">
      <c r="C93" s="63"/>
    </row>
    <row r="94" ht="12.75">
      <c r="C94" s="63"/>
    </row>
    <row r="95" ht="12.75">
      <c r="C95" s="63"/>
    </row>
    <row r="96" ht="12.75">
      <c r="C96" s="63"/>
    </row>
    <row r="97" ht="12.75">
      <c r="C97" s="63"/>
    </row>
    <row r="98" ht="12.75">
      <c r="C98" s="63"/>
    </row>
    <row r="99" ht="12.75">
      <c r="C99" s="63"/>
    </row>
    <row r="100" ht="12.75">
      <c r="C100" s="63"/>
    </row>
    <row r="101" ht="12.75">
      <c r="C101" s="63"/>
    </row>
    <row r="102" ht="12.75">
      <c r="C102" s="63"/>
    </row>
    <row r="103" ht="12.75">
      <c r="C103" s="63"/>
    </row>
    <row r="104" ht="12.75">
      <c r="C104" s="63"/>
    </row>
    <row r="105" ht="12.75">
      <c r="C105" s="63"/>
    </row>
    <row r="106" ht="12.75">
      <c r="C106" s="63"/>
    </row>
    <row r="107" ht="12.75">
      <c r="C107" s="63"/>
    </row>
    <row r="108" ht="12.75">
      <c r="C108" s="63"/>
    </row>
    <row r="109" ht="12.75">
      <c r="C109" s="63"/>
    </row>
    <row r="110" ht="12.75">
      <c r="C110" s="63"/>
    </row>
    <row r="111" ht="12.75">
      <c r="C111" s="63"/>
    </row>
    <row r="112" ht="12.75">
      <c r="C112" s="63"/>
    </row>
    <row r="113" ht="12.75">
      <c r="C113" s="63"/>
    </row>
    <row r="114" ht="12.75">
      <c r="C114" s="63"/>
    </row>
    <row r="115" ht="12.75">
      <c r="C115" s="63"/>
    </row>
    <row r="116" ht="12.75">
      <c r="C116" s="63"/>
    </row>
    <row r="117" ht="12.75">
      <c r="C117" s="63"/>
    </row>
    <row r="118" ht="12.75">
      <c r="C118" s="63"/>
    </row>
    <row r="119" ht="12.75">
      <c r="C119" s="63"/>
    </row>
    <row r="120" ht="12.75">
      <c r="C120" s="63"/>
    </row>
    <row r="121" ht="12.75">
      <c r="C121" s="63"/>
    </row>
    <row r="122" ht="12.75">
      <c r="C122" s="63"/>
    </row>
    <row r="123" ht="12.75">
      <c r="C123" s="63"/>
    </row>
    <row r="124" ht="12.75">
      <c r="C124" s="63"/>
    </row>
    <row r="125" ht="12.75">
      <c r="C125" s="63"/>
    </row>
    <row r="126" ht="12.75">
      <c r="C126" s="63"/>
    </row>
    <row r="127" ht="12.75">
      <c r="C127" s="63"/>
    </row>
    <row r="128" ht="12.75">
      <c r="C128" s="63"/>
    </row>
    <row r="129" ht="12.75">
      <c r="C129" s="63"/>
    </row>
    <row r="130" ht="12.75">
      <c r="C130" s="63"/>
    </row>
    <row r="131" ht="12.75">
      <c r="C131" s="63"/>
    </row>
    <row r="132" ht="12.75">
      <c r="C132" s="63"/>
    </row>
    <row r="133" ht="12.75">
      <c r="C133" s="63"/>
    </row>
    <row r="134" ht="12.75">
      <c r="C134" s="63"/>
    </row>
    <row r="135" ht="12.75">
      <c r="C135" s="63"/>
    </row>
    <row r="136" ht="12.75">
      <c r="C136" s="63"/>
    </row>
    <row r="137" ht="12.75">
      <c r="C137" s="63"/>
    </row>
    <row r="138" ht="12.75">
      <c r="C138" s="63"/>
    </row>
    <row r="139" ht="12.75">
      <c r="C139" s="63"/>
    </row>
    <row r="140" ht="12.75">
      <c r="C140" s="63"/>
    </row>
    <row r="141" ht="12.75">
      <c r="C141" s="63"/>
    </row>
    <row r="142" ht="12.75">
      <c r="C142" s="63"/>
    </row>
    <row r="143" ht="12.75">
      <c r="C143" s="63"/>
    </row>
    <row r="144" ht="12.75">
      <c r="C144" s="63"/>
    </row>
    <row r="145" ht="12.75">
      <c r="C145" s="63"/>
    </row>
    <row r="146" ht="12.75">
      <c r="C146" s="63"/>
    </row>
    <row r="147" ht="12.75">
      <c r="C147" s="63"/>
    </row>
    <row r="148" ht="12.75">
      <c r="C148" s="63"/>
    </row>
    <row r="149" ht="12.75">
      <c r="C149" s="63"/>
    </row>
    <row r="150" ht="12.75">
      <c r="C150" s="63"/>
    </row>
    <row r="151" ht="12.75">
      <c r="C151" s="63"/>
    </row>
    <row r="152" ht="12.75">
      <c r="C152" s="63"/>
    </row>
    <row r="153" ht="12.75">
      <c r="C153" s="63"/>
    </row>
    <row r="154" ht="12.75">
      <c r="C154" s="63"/>
    </row>
    <row r="155" ht="12.75">
      <c r="C155" s="63"/>
    </row>
    <row r="156" ht="12.75">
      <c r="C156" s="63"/>
    </row>
    <row r="157" ht="12.75">
      <c r="C157" s="63"/>
    </row>
    <row r="158" ht="12.75">
      <c r="C158" s="63"/>
    </row>
    <row r="159" ht="12.75">
      <c r="C159" s="63"/>
    </row>
    <row r="160" ht="12.75">
      <c r="C160" s="63"/>
    </row>
    <row r="161" ht="12.75">
      <c r="C161" s="63"/>
    </row>
    <row r="162" ht="12.75">
      <c r="C162" s="63"/>
    </row>
    <row r="163" ht="12.75">
      <c r="C163" s="63"/>
    </row>
    <row r="164" ht="12.75">
      <c r="C164" s="63"/>
    </row>
    <row r="165" ht="12.75">
      <c r="C165" s="63"/>
    </row>
    <row r="166" ht="12.75">
      <c r="C166" s="63"/>
    </row>
    <row r="167" ht="12.75">
      <c r="C167" s="63"/>
    </row>
    <row r="168" ht="12.75">
      <c r="C168" s="63"/>
    </row>
    <row r="169" ht="12.75">
      <c r="C169" s="63"/>
    </row>
    <row r="170" ht="12.75">
      <c r="C170" s="63"/>
    </row>
    <row r="171" ht="12.75">
      <c r="C171" s="63"/>
    </row>
    <row r="172" ht="12.75">
      <c r="C172" s="63"/>
    </row>
    <row r="173" ht="12.75">
      <c r="C173" s="63"/>
    </row>
    <row r="174" ht="12.75">
      <c r="C174" s="63"/>
    </row>
    <row r="175" ht="12.75">
      <c r="C175" s="63"/>
    </row>
    <row r="176" ht="12.75">
      <c r="C176" s="63"/>
    </row>
    <row r="177" ht="12.75">
      <c r="C177" s="63"/>
    </row>
    <row r="178" ht="12.75">
      <c r="C178" s="63"/>
    </row>
    <row r="179" ht="12.75">
      <c r="C179" s="63"/>
    </row>
    <row r="180" ht="12.75">
      <c r="C180" s="63"/>
    </row>
    <row r="181" ht="12.75">
      <c r="C181" s="63"/>
    </row>
    <row r="182" ht="12.75">
      <c r="C182" s="63"/>
    </row>
    <row r="183" ht="12.75">
      <c r="C183" s="63"/>
    </row>
    <row r="184" ht="12.75">
      <c r="C184" s="63"/>
    </row>
    <row r="185" ht="12.75">
      <c r="C185" s="63"/>
    </row>
    <row r="186" ht="12.75">
      <c r="C186" s="63"/>
    </row>
    <row r="187" ht="12.75">
      <c r="C187" s="63"/>
    </row>
    <row r="188" ht="12.75">
      <c r="C188" s="63"/>
    </row>
    <row r="189" ht="12.75">
      <c r="C189" s="63"/>
    </row>
    <row r="190" ht="12.75">
      <c r="C190" s="63"/>
    </row>
    <row r="191" ht="12.75">
      <c r="C191" s="63"/>
    </row>
    <row r="192" ht="12.75">
      <c r="C192" s="63"/>
    </row>
    <row r="193" ht="12.75">
      <c r="C193" s="63"/>
    </row>
    <row r="194" ht="12.75">
      <c r="C194" s="63"/>
    </row>
    <row r="195" ht="12.75">
      <c r="C195" s="63"/>
    </row>
    <row r="196" ht="12.75">
      <c r="C196" s="63"/>
    </row>
    <row r="197" ht="12.75">
      <c r="C197" s="63"/>
    </row>
    <row r="198" ht="12.75">
      <c r="C198" s="63"/>
    </row>
    <row r="199" ht="12.75">
      <c r="C199" s="63"/>
    </row>
    <row r="200" ht="12.75">
      <c r="C200" s="63"/>
    </row>
    <row r="201" ht="12.75">
      <c r="C201" s="63"/>
    </row>
    <row r="202" ht="12.75">
      <c r="C202" s="63"/>
    </row>
    <row r="203" ht="12.75">
      <c r="C203" s="63"/>
    </row>
    <row r="204" ht="12.75">
      <c r="C204" s="63"/>
    </row>
    <row r="205" ht="12.75">
      <c r="C205" s="63"/>
    </row>
    <row r="206" ht="12.75">
      <c r="C206" s="63"/>
    </row>
    <row r="207" ht="12.75">
      <c r="C207" s="63"/>
    </row>
    <row r="208" ht="12.75">
      <c r="C208" s="63"/>
    </row>
    <row r="209" ht="12.75">
      <c r="C209" s="63"/>
    </row>
    <row r="210" ht="12.75">
      <c r="C210" s="63"/>
    </row>
    <row r="211" ht="12.75">
      <c r="C211" s="63"/>
    </row>
    <row r="212" ht="12.75">
      <c r="C212" s="63"/>
    </row>
    <row r="213" ht="12.75">
      <c r="C213" s="63"/>
    </row>
    <row r="214" ht="12.75">
      <c r="C214" s="63"/>
    </row>
    <row r="215" ht="12.75">
      <c r="C215" s="63"/>
    </row>
    <row r="216" ht="12.75">
      <c r="C216" s="63"/>
    </row>
    <row r="217" ht="12.75">
      <c r="C217" s="63"/>
    </row>
    <row r="218" ht="12.75">
      <c r="C218" s="63"/>
    </row>
    <row r="219" ht="12.75">
      <c r="C219" s="63"/>
    </row>
    <row r="220" ht="12.75">
      <c r="C220" s="63"/>
    </row>
    <row r="221" ht="12.75">
      <c r="C221" s="63"/>
    </row>
    <row r="222" ht="12.75">
      <c r="C222" s="63"/>
    </row>
    <row r="223" ht="12.75">
      <c r="C223" s="63"/>
    </row>
    <row r="224" ht="12.75">
      <c r="C224" s="63"/>
    </row>
    <row r="225" ht="12.75">
      <c r="C225" s="63"/>
    </row>
    <row r="226" ht="12.75">
      <c r="C226" s="63"/>
    </row>
    <row r="227" ht="12.75">
      <c r="C227" s="63"/>
    </row>
    <row r="228" ht="12.75">
      <c r="C228" s="63"/>
    </row>
    <row r="229" ht="12.75">
      <c r="C229" s="63"/>
    </row>
    <row r="230" ht="12.75">
      <c r="C230" s="63"/>
    </row>
    <row r="231" ht="12.75">
      <c r="C231" s="63"/>
    </row>
    <row r="232" ht="12.75">
      <c r="C232" s="63"/>
    </row>
    <row r="233" ht="12.75">
      <c r="C233" s="63"/>
    </row>
    <row r="234" ht="12.75">
      <c r="C234" s="63"/>
    </row>
    <row r="235" ht="12.75">
      <c r="C235" s="63"/>
    </row>
    <row r="236" ht="12.75">
      <c r="C236" s="63"/>
    </row>
    <row r="237" ht="12.75">
      <c r="C237" s="63"/>
    </row>
    <row r="238" ht="12.75">
      <c r="C238" s="63"/>
    </row>
    <row r="239" ht="12.75">
      <c r="C239" s="63"/>
    </row>
    <row r="240" ht="12.75">
      <c r="C240" s="63"/>
    </row>
    <row r="241" ht="12.75">
      <c r="C241" s="63"/>
    </row>
    <row r="242" ht="12.75">
      <c r="C242" s="63"/>
    </row>
    <row r="243" ht="12.75">
      <c r="C243" s="63"/>
    </row>
    <row r="244" ht="12.75">
      <c r="C244" s="63"/>
    </row>
    <row r="245" ht="12.75">
      <c r="C245" s="63"/>
    </row>
    <row r="246" ht="12.75">
      <c r="C246" s="63"/>
    </row>
    <row r="247" ht="12.75">
      <c r="C247" s="63"/>
    </row>
    <row r="248" ht="12.75">
      <c r="C248" s="63"/>
    </row>
    <row r="249" ht="12.75">
      <c r="C249" s="63"/>
    </row>
    <row r="250" ht="12.75">
      <c r="C250" s="63"/>
    </row>
    <row r="251" ht="12.75">
      <c r="C251" s="63"/>
    </row>
    <row r="252" ht="12.75">
      <c r="C252" s="63"/>
    </row>
    <row r="253" ht="12.75">
      <c r="C253" s="63"/>
    </row>
    <row r="254" ht="12.75">
      <c r="C254" s="63"/>
    </row>
    <row r="255" ht="12.75">
      <c r="C255" s="63"/>
    </row>
    <row r="256" ht="12.75">
      <c r="C256" s="63"/>
    </row>
    <row r="257" ht="12.75">
      <c r="C257" s="63"/>
    </row>
    <row r="258" ht="12.75">
      <c r="C258" s="63"/>
    </row>
    <row r="259" ht="12.75">
      <c r="C259" s="63"/>
    </row>
    <row r="260" ht="12.75">
      <c r="C260" s="63"/>
    </row>
    <row r="261" ht="12.75">
      <c r="C261" s="63"/>
    </row>
    <row r="262" ht="12.75">
      <c r="C262" s="63"/>
    </row>
    <row r="263" ht="12.75">
      <c r="C263" s="63"/>
    </row>
    <row r="264" ht="12.75">
      <c r="C264" s="63"/>
    </row>
    <row r="265" ht="12.75">
      <c r="C265" s="63"/>
    </row>
    <row r="266" ht="12.75">
      <c r="C266" s="63"/>
    </row>
    <row r="267" ht="12.75">
      <c r="C267" s="63"/>
    </row>
    <row r="268" ht="12.75">
      <c r="C268" s="63"/>
    </row>
    <row r="269" ht="12.75">
      <c r="C269" s="63"/>
    </row>
    <row r="270" ht="12.75">
      <c r="C270" s="63"/>
    </row>
    <row r="271" ht="12.75">
      <c r="C271" s="63"/>
    </row>
    <row r="272" ht="12.75">
      <c r="C272" s="63"/>
    </row>
    <row r="273" ht="12.75">
      <c r="C273" s="63"/>
    </row>
    <row r="274" ht="12.75">
      <c r="C274" s="63"/>
    </row>
    <row r="275" ht="12.75">
      <c r="C275" s="63"/>
    </row>
    <row r="276" ht="12.75">
      <c r="C276" s="63"/>
    </row>
    <row r="277" ht="12.75">
      <c r="C277" s="63"/>
    </row>
    <row r="278" ht="12.75">
      <c r="C278" s="63"/>
    </row>
    <row r="279" ht="12.75">
      <c r="C279" s="63"/>
    </row>
    <row r="280" ht="12.75">
      <c r="C280" s="63"/>
    </row>
    <row r="281" ht="12.75">
      <c r="C281" s="63"/>
    </row>
    <row r="282" ht="12.75">
      <c r="C282" s="63"/>
    </row>
    <row r="283" ht="12.75">
      <c r="C283" s="63"/>
    </row>
    <row r="284" ht="12.75">
      <c r="C284" s="63"/>
    </row>
    <row r="285" ht="12.75">
      <c r="C285" s="63"/>
    </row>
    <row r="286" ht="12.75">
      <c r="C286" s="63"/>
    </row>
    <row r="287" ht="12.75">
      <c r="C287" s="63"/>
    </row>
    <row r="288" ht="12.75">
      <c r="C288" s="63"/>
    </row>
    <row r="289" ht="12.75">
      <c r="C289" s="63"/>
    </row>
    <row r="290" ht="12.75">
      <c r="C290" s="63"/>
    </row>
    <row r="291" ht="12.75">
      <c r="C291" s="63"/>
    </row>
    <row r="292" ht="12.75">
      <c r="C292" s="63"/>
    </row>
    <row r="293" ht="12.75">
      <c r="C293" s="63"/>
    </row>
    <row r="294" ht="12.75">
      <c r="C294" s="63"/>
    </row>
    <row r="295" ht="12.75">
      <c r="C295" s="63"/>
    </row>
    <row r="296" ht="12.75">
      <c r="C296" s="63"/>
    </row>
    <row r="297" ht="12.75">
      <c r="C297" s="63"/>
    </row>
    <row r="298" ht="12.75">
      <c r="C298" s="63"/>
    </row>
    <row r="299" ht="12.75">
      <c r="C299" s="63"/>
    </row>
    <row r="300" ht="12.75">
      <c r="C300" s="63"/>
    </row>
    <row r="301" ht="12.75">
      <c r="C301" s="63"/>
    </row>
    <row r="302" ht="12.75">
      <c r="C302" s="63"/>
    </row>
    <row r="303" ht="12.75">
      <c r="C303" s="63"/>
    </row>
    <row r="304" ht="12.75">
      <c r="C304" s="63"/>
    </row>
    <row r="305" ht="12.75">
      <c r="C305" s="63"/>
    </row>
    <row r="306" ht="12.75">
      <c r="C306" s="63"/>
    </row>
    <row r="307" ht="12.75">
      <c r="C307" s="63"/>
    </row>
    <row r="308" ht="12.75">
      <c r="C308" s="63"/>
    </row>
    <row r="309" ht="12.75">
      <c r="C309" s="63"/>
    </row>
    <row r="310" ht="12.75">
      <c r="C310" s="63"/>
    </row>
    <row r="311" ht="12.75">
      <c r="C311" s="63"/>
    </row>
    <row r="312" ht="12.75">
      <c r="C312" s="63"/>
    </row>
    <row r="313" ht="12.75">
      <c r="C313" s="63"/>
    </row>
    <row r="314" ht="12.75">
      <c r="C314" s="63"/>
    </row>
    <row r="315" ht="12.75">
      <c r="C315" s="63"/>
    </row>
    <row r="316" ht="12.75">
      <c r="C316" s="63"/>
    </row>
    <row r="317" ht="12.75">
      <c r="C317" s="63"/>
    </row>
    <row r="318" ht="12.75">
      <c r="C318" s="63"/>
    </row>
    <row r="319" ht="12.75">
      <c r="C319" s="63"/>
    </row>
    <row r="320" ht="12.75">
      <c r="C320" s="63"/>
    </row>
    <row r="321" ht="12.75">
      <c r="C321" s="63"/>
    </row>
    <row r="322" ht="12.75">
      <c r="C322" s="63"/>
    </row>
    <row r="323" ht="12.75">
      <c r="C323" s="63"/>
    </row>
    <row r="324" ht="12.75">
      <c r="C324" s="63"/>
    </row>
    <row r="325" ht="12.75">
      <c r="C325" s="63"/>
    </row>
    <row r="326" ht="12.75">
      <c r="C326" s="63"/>
    </row>
    <row r="327" ht="12.75">
      <c r="C327" s="63"/>
    </row>
    <row r="328" ht="12.75">
      <c r="C328" s="63"/>
    </row>
    <row r="329" ht="12.75">
      <c r="C329" s="63"/>
    </row>
    <row r="330" ht="12.75">
      <c r="C330" s="63"/>
    </row>
    <row r="331" ht="12.75">
      <c r="C331" s="63"/>
    </row>
    <row r="332" ht="12.75">
      <c r="C332" s="63"/>
    </row>
    <row r="333" ht="12.75">
      <c r="C333" s="63"/>
    </row>
    <row r="334" ht="12.75">
      <c r="C334" s="63"/>
    </row>
    <row r="335" ht="12.75">
      <c r="C335" s="63"/>
    </row>
    <row r="336" ht="12.75">
      <c r="C336" s="63"/>
    </row>
    <row r="337" ht="12.75">
      <c r="C337" s="63"/>
    </row>
    <row r="338" ht="12.75">
      <c r="C338" s="63"/>
    </row>
    <row r="339" ht="12.75">
      <c r="C339" s="63"/>
    </row>
    <row r="340" ht="12.75">
      <c r="C340" s="63"/>
    </row>
    <row r="341" ht="12.75">
      <c r="C341" s="63"/>
    </row>
    <row r="342" ht="12.75">
      <c r="C342" s="63"/>
    </row>
    <row r="343" ht="12.75">
      <c r="C343" s="63"/>
    </row>
    <row r="344" ht="12.75">
      <c r="C344" s="63"/>
    </row>
    <row r="345" ht="12.75">
      <c r="C345" s="63"/>
    </row>
    <row r="346" ht="12.75">
      <c r="C346" s="63"/>
    </row>
    <row r="347" ht="12.75">
      <c r="C347" s="63"/>
    </row>
    <row r="348" ht="12.75">
      <c r="C348" s="63"/>
    </row>
    <row r="349" ht="12.75">
      <c r="C349" s="63"/>
    </row>
    <row r="350" ht="12.75">
      <c r="C350" s="63"/>
    </row>
    <row r="351" ht="12.75">
      <c r="C351" s="63"/>
    </row>
    <row r="352" ht="12.75">
      <c r="C352" s="63"/>
    </row>
    <row r="353" ht="12.75">
      <c r="C353" s="63"/>
    </row>
    <row r="354" ht="12.75">
      <c r="C354" s="63"/>
    </row>
    <row r="355" ht="12.75">
      <c r="C355" s="63"/>
    </row>
    <row r="356" ht="12.75">
      <c r="C356" s="63"/>
    </row>
    <row r="357" ht="12.75">
      <c r="C357" s="63"/>
    </row>
    <row r="358" ht="12.75">
      <c r="C358" s="63"/>
    </row>
    <row r="359" ht="12.75">
      <c r="C359" s="63"/>
    </row>
    <row r="360" ht="12.75">
      <c r="C360" s="63"/>
    </row>
    <row r="361" ht="12.75">
      <c r="C361" s="63"/>
    </row>
    <row r="362" ht="12.75">
      <c r="C362" s="63"/>
    </row>
    <row r="363" ht="12.75">
      <c r="C363" s="63"/>
    </row>
    <row r="364" ht="12.75">
      <c r="C364" s="63"/>
    </row>
    <row r="365" ht="12.75">
      <c r="C365" s="63"/>
    </row>
    <row r="366" ht="12.75">
      <c r="C366" s="63"/>
    </row>
    <row r="367" ht="12.75">
      <c r="C367" s="63"/>
    </row>
    <row r="368" ht="12.75">
      <c r="C368" s="63"/>
    </row>
    <row r="369" ht="12.75">
      <c r="C369" s="63"/>
    </row>
    <row r="370" ht="12.75">
      <c r="C370" s="63"/>
    </row>
    <row r="371" ht="12.75">
      <c r="C371" s="63"/>
    </row>
    <row r="372" ht="12.75">
      <c r="C372" s="63"/>
    </row>
    <row r="373" ht="12.75">
      <c r="C373" s="63"/>
    </row>
    <row r="374" ht="12.75">
      <c r="C374" s="63"/>
    </row>
    <row r="375" ht="12.75">
      <c r="C375" s="63"/>
    </row>
    <row r="376" ht="12.75">
      <c r="C376" s="63"/>
    </row>
    <row r="377" ht="12.75">
      <c r="C377" s="63"/>
    </row>
    <row r="378" ht="12.75">
      <c r="C378" s="63"/>
    </row>
    <row r="379" ht="12.75">
      <c r="C379" s="63"/>
    </row>
    <row r="380" ht="12.75">
      <c r="C380" s="63"/>
    </row>
    <row r="381" ht="12.75">
      <c r="C381" s="63"/>
    </row>
    <row r="382" ht="12.75">
      <c r="C382" s="63"/>
    </row>
    <row r="383" ht="12.75">
      <c r="C383" s="63"/>
    </row>
    <row r="384" ht="12.75">
      <c r="C384" s="63"/>
    </row>
    <row r="385" ht="12.75">
      <c r="C385" s="63"/>
    </row>
    <row r="386" ht="12.75">
      <c r="C386" s="63"/>
    </row>
    <row r="387" ht="12.75">
      <c r="C387" s="63"/>
    </row>
    <row r="388" ht="12.75">
      <c r="C388" s="63"/>
    </row>
    <row r="389" ht="12.75">
      <c r="C389" s="63"/>
    </row>
    <row r="390" ht="12.75">
      <c r="C390" s="63"/>
    </row>
    <row r="391" ht="12.75">
      <c r="C391" s="63"/>
    </row>
    <row r="392" ht="12.75">
      <c r="C392" s="63"/>
    </row>
    <row r="393" ht="12.75">
      <c r="C393" s="63"/>
    </row>
    <row r="394" ht="12.75">
      <c r="C394" s="63"/>
    </row>
    <row r="395" ht="12.75">
      <c r="C395" s="63"/>
    </row>
    <row r="396" ht="12.75">
      <c r="C396" s="63"/>
    </row>
    <row r="397" ht="12.75">
      <c r="C397" s="63"/>
    </row>
    <row r="398" ht="12.75">
      <c r="C398" s="63"/>
    </row>
    <row r="399" ht="12.75">
      <c r="C399" s="63"/>
    </row>
    <row r="400" ht="12.75">
      <c r="C400" s="63"/>
    </row>
    <row r="401" ht="12.75">
      <c r="C401" s="63"/>
    </row>
    <row r="402" ht="12.75">
      <c r="C402" s="63"/>
    </row>
    <row r="403" ht="12.75">
      <c r="C403" s="63"/>
    </row>
    <row r="404" ht="12.75">
      <c r="C404" s="63"/>
    </row>
    <row r="405" ht="12.75">
      <c r="C405" s="63"/>
    </row>
    <row r="406" ht="12.75">
      <c r="C406" s="63"/>
    </row>
    <row r="407" ht="12.75">
      <c r="C407" s="63"/>
    </row>
    <row r="408" ht="12.75">
      <c r="C408" s="63"/>
    </row>
    <row r="409" ht="12.75">
      <c r="C409" s="63"/>
    </row>
    <row r="410" ht="12.75">
      <c r="C410" s="63"/>
    </row>
    <row r="411" ht="12.75">
      <c r="C411" s="63"/>
    </row>
    <row r="412" ht="12.75">
      <c r="C412" s="63"/>
    </row>
    <row r="413" ht="12.75">
      <c r="C413" s="63"/>
    </row>
    <row r="414" ht="12.75">
      <c r="C414" s="63"/>
    </row>
    <row r="415" ht="12.75">
      <c r="C415" s="63"/>
    </row>
    <row r="416" ht="12.75">
      <c r="C416" s="63"/>
    </row>
    <row r="417" ht="12.75">
      <c r="C417" s="63"/>
    </row>
    <row r="418" ht="12.75">
      <c r="C418" s="63"/>
    </row>
    <row r="419" ht="12.75">
      <c r="C419" s="63"/>
    </row>
    <row r="420" ht="12.75">
      <c r="C420" s="63"/>
    </row>
    <row r="421" ht="12.75">
      <c r="C421" s="63"/>
    </row>
    <row r="422" ht="12.75">
      <c r="C422" s="63"/>
    </row>
    <row r="423" ht="12.75">
      <c r="C423" s="63"/>
    </row>
    <row r="424" ht="12.75">
      <c r="C424" s="63"/>
    </row>
    <row r="425" ht="12.75">
      <c r="C425" s="63"/>
    </row>
    <row r="426" ht="12.75">
      <c r="C426" s="63"/>
    </row>
    <row r="427" ht="12.75">
      <c r="C427" s="63"/>
    </row>
    <row r="428" ht="12.75">
      <c r="C428" s="63"/>
    </row>
    <row r="429" ht="12.75">
      <c r="C429" s="63"/>
    </row>
    <row r="430" ht="12.75">
      <c r="C430" s="63"/>
    </row>
    <row r="431" ht="12.75">
      <c r="C431" s="63"/>
    </row>
    <row r="432" ht="12.75">
      <c r="C432" s="63"/>
    </row>
    <row r="433" ht="12.75">
      <c r="C433" s="63"/>
    </row>
    <row r="434" ht="12.75">
      <c r="C434" s="63"/>
    </row>
    <row r="435" ht="12.75">
      <c r="C435" s="63"/>
    </row>
    <row r="436" ht="12.75">
      <c r="C436" s="63"/>
    </row>
    <row r="437" ht="12.75">
      <c r="C437" s="63"/>
    </row>
    <row r="438" ht="12.75">
      <c r="C438" s="63"/>
    </row>
    <row r="439" ht="12.75">
      <c r="C439" s="63"/>
    </row>
    <row r="440" ht="12.75">
      <c r="C440" s="63"/>
    </row>
    <row r="441" ht="12.75">
      <c r="C441" s="63"/>
    </row>
    <row r="442" ht="12.75">
      <c r="C442" s="63"/>
    </row>
    <row r="443" ht="12.75">
      <c r="C443" s="63"/>
    </row>
    <row r="444" ht="12.75">
      <c r="C444" s="63"/>
    </row>
    <row r="445" ht="12.75">
      <c r="C445" s="63"/>
    </row>
    <row r="446" ht="12.75">
      <c r="C446" s="63"/>
    </row>
    <row r="447" ht="12.75">
      <c r="C447" s="63"/>
    </row>
    <row r="448" ht="12.75">
      <c r="C448" s="63"/>
    </row>
    <row r="449" ht="12.75">
      <c r="C449" s="63"/>
    </row>
    <row r="450" ht="12.75">
      <c r="C450" s="63"/>
    </row>
    <row r="451" ht="12.75">
      <c r="C451" s="63"/>
    </row>
    <row r="452" ht="12.75">
      <c r="C452" s="63"/>
    </row>
    <row r="453" ht="12.75">
      <c r="C453" s="63"/>
    </row>
    <row r="454" ht="12.75">
      <c r="C454" s="63"/>
    </row>
    <row r="455" ht="12.75">
      <c r="C455" s="63"/>
    </row>
    <row r="456" ht="12.75">
      <c r="C456" s="63"/>
    </row>
    <row r="457" ht="12.75">
      <c r="C457" s="63"/>
    </row>
    <row r="458" ht="12.75">
      <c r="C458" s="63"/>
    </row>
    <row r="459" ht="12.75">
      <c r="C459" s="63"/>
    </row>
    <row r="460" ht="12.75">
      <c r="C460" s="63"/>
    </row>
    <row r="461" ht="12.75">
      <c r="C461" s="63"/>
    </row>
    <row r="462" ht="12.75">
      <c r="C462" s="63"/>
    </row>
    <row r="463" ht="12.75">
      <c r="C463" s="63"/>
    </row>
    <row r="464" ht="12.75">
      <c r="C464" s="63"/>
    </row>
    <row r="465" ht="12.75">
      <c r="C465" s="63"/>
    </row>
    <row r="466" ht="12.75">
      <c r="C466" s="63"/>
    </row>
    <row r="467" ht="12.75">
      <c r="C467" s="63"/>
    </row>
    <row r="468" ht="12.75">
      <c r="C468" s="63"/>
    </row>
    <row r="469" ht="12.75">
      <c r="C469" s="63"/>
    </row>
    <row r="470" ht="12.75">
      <c r="C470" s="63"/>
    </row>
    <row r="471" ht="12.75">
      <c r="C471" s="63"/>
    </row>
    <row r="472" ht="12.75">
      <c r="C472" s="63"/>
    </row>
    <row r="473" ht="12.75">
      <c r="C473" s="63"/>
    </row>
    <row r="474" ht="12.75">
      <c r="C474" s="63"/>
    </row>
    <row r="475" ht="12.75">
      <c r="C475" s="63"/>
    </row>
    <row r="476" ht="12.75">
      <c r="C476" s="63"/>
    </row>
    <row r="477" ht="12.75">
      <c r="C477" s="63"/>
    </row>
    <row r="478" ht="12.75">
      <c r="C478" s="63"/>
    </row>
    <row r="479" ht="12.75">
      <c r="C479" s="63"/>
    </row>
    <row r="480" ht="12.75">
      <c r="C480" s="63"/>
    </row>
    <row r="481" ht="12.75">
      <c r="C481" s="63"/>
    </row>
    <row r="482" ht="12.75">
      <c r="C482" s="63"/>
    </row>
    <row r="483" ht="12.75">
      <c r="C483" s="63"/>
    </row>
    <row r="484" ht="12.75">
      <c r="C484" s="63"/>
    </row>
    <row r="485" ht="12.75">
      <c r="C485" s="63"/>
    </row>
    <row r="486" ht="12.75">
      <c r="C486" s="63"/>
    </row>
    <row r="487" ht="12.75">
      <c r="C487" s="63"/>
    </row>
    <row r="488" ht="12.75">
      <c r="C488" s="63"/>
    </row>
    <row r="489" ht="12.75">
      <c r="C489" s="63"/>
    </row>
    <row r="490" ht="12.75">
      <c r="C490" s="63"/>
    </row>
    <row r="491" ht="12.75">
      <c r="C491" s="63"/>
    </row>
    <row r="492" ht="12.75">
      <c r="C492" s="63"/>
    </row>
    <row r="493" ht="12.75">
      <c r="C493" s="63"/>
    </row>
    <row r="494" ht="12.75">
      <c r="C494" s="63"/>
    </row>
    <row r="495" ht="12.75">
      <c r="C495" s="63"/>
    </row>
    <row r="496" ht="12.75">
      <c r="C496" s="63"/>
    </row>
    <row r="497" ht="12.75">
      <c r="C497" s="63"/>
    </row>
    <row r="498" ht="12.75">
      <c r="C498" s="63"/>
    </row>
    <row r="499" ht="12.75">
      <c r="C499" s="63"/>
    </row>
    <row r="500" ht="12.75">
      <c r="C500" s="63"/>
    </row>
    <row r="501" ht="12.75">
      <c r="C501" s="63"/>
    </row>
    <row r="502" ht="12.75">
      <c r="C502" s="63"/>
    </row>
    <row r="503" ht="12.75">
      <c r="C503" s="63"/>
    </row>
    <row r="504" ht="12.75">
      <c r="C504" s="63"/>
    </row>
    <row r="505" ht="12.75">
      <c r="C505" s="63"/>
    </row>
    <row r="506" ht="12.75">
      <c r="C506" s="63"/>
    </row>
    <row r="507" ht="12.75">
      <c r="C507" s="63"/>
    </row>
    <row r="508" ht="12.75">
      <c r="C508" s="63"/>
    </row>
    <row r="509" ht="12.75">
      <c r="C509" s="63"/>
    </row>
    <row r="510" ht="12.75">
      <c r="C510" s="63"/>
    </row>
    <row r="511" ht="12.75">
      <c r="C511" s="63"/>
    </row>
    <row r="512" ht="12.75">
      <c r="C512" s="63"/>
    </row>
    <row r="513" ht="12.75">
      <c r="C513" s="63"/>
    </row>
    <row r="514" ht="12.75">
      <c r="C514" s="63"/>
    </row>
    <row r="515" ht="12.75">
      <c r="C515" s="63"/>
    </row>
    <row r="516" ht="12.75">
      <c r="C516" s="63"/>
    </row>
    <row r="517" ht="12.75">
      <c r="C517" s="63"/>
    </row>
    <row r="518" ht="12.75">
      <c r="C518" s="63"/>
    </row>
    <row r="519" ht="12.75">
      <c r="C519" s="63"/>
    </row>
    <row r="520" ht="12.75">
      <c r="C520" s="63"/>
    </row>
    <row r="521" ht="12.75">
      <c r="C521" s="63"/>
    </row>
    <row r="522" ht="12.75">
      <c r="C522" s="63"/>
    </row>
    <row r="523" ht="12.75">
      <c r="C523" s="63"/>
    </row>
    <row r="524" ht="12.75">
      <c r="C524" s="63"/>
    </row>
    <row r="525" ht="12.75">
      <c r="C525" s="63"/>
    </row>
    <row r="526" ht="12.75">
      <c r="C526" s="63"/>
    </row>
    <row r="527" ht="12.75">
      <c r="C527" s="63"/>
    </row>
    <row r="528" ht="12.75">
      <c r="C528" s="63"/>
    </row>
    <row r="529" ht="12.75">
      <c r="C529" s="63"/>
    </row>
    <row r="530" ht="12.75">
      <c r="C530" s="63"/>
    </row>
    <row r="531" ht="12.75">
      <c r="C531" s="63"/>
    </row>
    <row r="532" ht="12.75">
      <c r="C532" s="63"/>
    </row>
    <row r="533" ht="12.75">
      <c r="C533" s="63"/>
    </row>
    <row r="534" ht="12.75">
      <c r="C534" s="63"/>
    </row>
    <row r="535" ht="12.75">
      <c r="C535" s="63"/>
    </row>
    <row r="536" ht="12.75">
      <c r="C536" s="63"/>
    </row>
    <row r="537" ht="12.75">
      <c r="C537" s="63"/>
    </row>
    <row r="538" ht="12.75">
      <c r="C538" s="63"/>
    </row>
    <row r="539" ht="12.75">
      <c r="C539" s="63"/>
    </row>
    <row r="540" ht="12.75">
      <c r="C540" s="63"/>
    </row>
    <row r="541" ht="12.75">
      <c r="C541" s="63"/>
    </row>
    <row r="542" ht="12.75">
      <c r="C542" s="63"/>
    </row>
    <row r="543" ht="12.75">
      <c r="C543" s="63"/>
    </row>
    <row r="544" ht="12.75">
      <c r="C544" s="63"/>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00B050"/>
  </sheetPr>
  <dimension ref="B1:C544"/>
  <sheetViews>
    <sheetView view="pageBreakPreview" zoomScale="110" zoomScaleSheetLayoutView="110" zoomScalePageLayoutView="0" workbookViewId="0" topLeftCell="A1">
      <selection activeCell="B15" sqref="B15"/>
    </sheetView>
  </sheetViews>
  <sheetFormatPr defaultColWidth="9.140625" defaultRowHeight="15"/>
  <cols>
    <col min="1" max="1" width="7.140625" style="63" customWidth="1"/>
    <col min="2" max="2" width="85.28125" style="63" customWidth="1"/>
    <col min="3" max="3" width="22.7109375" style="65" customWidth="1"/>
    <col min="4" max="16384" width="9.140625" style="63" customWidth="1"/>
  </cols>
  <sheetData>
    <row r="1" spans="2:3" ht="24.75" customHeight="1">
      <c r="B1" s="227" t="s">
        <v>127</v>
      </c>
      <c r="C1" s="227"/>
    </row>
    <row r="2" spans="2:3" s="30" customFormat="1" ht="78.75" customHeight="1">
      <c r="B2" s="275" t="s">
        <v>144</v>
      </c>
      <c r="C2" s="275"/>
    </row>
    <row r="3" spans="2:3" ht="24.75" customHeight="1">
      <c r="B3" s="276" t="s">
        <v>28</v>
      </c>
      <c r="C3" s="276"/>
    </row>
    <row r="4" spans="2:3" s="70" customFormat="1" ht="66.75" customHeight="1">
      <c r="B4" s="68" t="s">
        <v>70</v>
      </c>
      <c r="C4" s="69"/>
    </row>
    <row r="5" spans="2:3" ht="54.75" customHeight="1">
      <c r="B5" s="278" t="s">
        <v>136</v>
      </c>
      <c r="C5" s="278"/>
    </row>
    <row r="6" ht="26.25" customHeight="1">
      <c r="C6" s="63"/>
    </row>
    <row r="7" ht="12.75">
      <c r="C7" s="63"/>
    </row>
    <row r="8" ht="12.75">
      <c r="C8" s="63"/>
    </row>
    <row r="9" ht="12.75">
      <c r="C9" s="63"/>
    </row>
    <row r="10" ht="12.75">
      <c r="C10" s="63"/>
    </row>
    <row r="11" ht="12.75">
      <c r="C11" s="63"/>
    </row>
    <row r="12" ht="12.75">
      <c r="C12" s="63"/>
    </row>
    <row r="13" ht="12.75">
      <c r="C13" s="63"/>
    </row>
    <row r="14" ht="12.75">
      <c r="C14" s="63"/>
    </row>
    <row r="15" ht="12.75">
      <c r="C15" s="63"/>
    </row>
    <row r="16" ht="12.75">
      <c r="C16" s="63"/>
    </row>
    <row r="17" ht="12.75">
      <c r="C17" s="63"/>
    </row>
    <row r="18" ht="12.75">
      <c r="C18" s="63"/>
    </row>
    <row r="19" ht="12.75">
      <c r="C19" s="63"/>
    </row>
    <row r="20" ht="12.75">
      <c r="C20" s="63"/>
    </row>
    <row r="21" ht="12.75">
      <c r="C21" s="63"/>
    </row>
    <row r="22" ht="12.75">
      <c r="C22" s="63"/>
    </row>
    <row r="23" ht="12.75">
      <c r="C23" s="63"/>
    </row>
    <row r="24" ht="12.75">
      <c r="C24" s="63"/>
    </row>
    <row r="25" ht="12.75">
      <c r="C25" s="63"/>
    </row>
    <row r="26" ht="12.75">
      <c r="C26" s="63"/>
    </row>
    <row r="27" ht="12.75">
      <c r="C27" s="63"/>
    </row>
    <row r="28" ht="12.75">
      <c r="C28" s="63"/>
    </row>
    <row r="29" ht="12.75">
      <c r="C29" s="63"/>
    </row>
    <row r="30" ht="12.75">
      <c r="C30" s="63"/>
    </row>
    <row r="31" ht="12.75">
      <c r="C31" s="63"/>
    </row>
    <row r="32" ht="12.75">
      <c r="C32" s="63"/>
    </row>
    <row r="33" ht="12.75">
      <c r="C33" s="63"/>
    </row>
    <row r="34" ht="12.75">
      <c r="C34" s="63"/>
    </row>
    <row r="35" ht="12.75">
      <c r="C35" s="63"/>
    </row>
    <row r="36" ht="12.75">
      <c r="C36" s="63"/>
    </row>
    <row r="37" ht="12.75">
      <c r="C37" s="63"/>
    </row>
    <row r="38" ht="12.75">
      <c r="C38" s="63"/>
    </row>
    <row r="39" ht="12.75">
      <c r="C39" s="63"/>
    </row>
    <row r="40" ht="12.75">
      <c r="C40" s="63"/>
    </row>
    <row r="41" ht="12.75">
      <c r="C41" s="63"/>
    </row>
    <row r="42" ht="12.75">
      <c r="C42" s="63"/>
    </row>
    <row r="43" ht="12.75">
      <c r="C43" s="63"/>
    </row>
    <row r="44" ht="12.75">
      <c r="C44" s="63"/>
    </row>
    <row r="45" ht="12.75">
      <c r="C45" s="63"/>
    </row>
    <row r="46" ht="12.75">
      <c r="C46" s="63"/>
    </row>
    <row r="47" ht="12.75">
      <c r="C47" s="63"/>
    </row>
    <row r="48" ht="12.75">
      <c r="C48" s="63"/>
    </row>
    <row r="49" ht="12.75">
      <c r="C49" s="63"/>
    </row>
    <row r="50" ht="12.75">
      <c r="C50" s="63"/>
    </row>
    <row r="51" ht="12.75">
      <c r="C51" s="63"/>
    </row>
    <row r="52" ht="12.75">
      <c r="C52" s="63"/>
    </row>
    <row r="53" ht="12.75">
      <c r="C53" s="63"/>
    </row>
    <row r="54" ht="12.75">
      <c r="C54" s="63"/>
    </row>
    <row r="55" ht="12.75">
      <c r="C55" s="63"/>
    </row>
    <row r="56" ht="12.75">
      <c r="C56" s="63"/>
    </row>
    <row r="57" ht="12.75">
      <c r="C57" s="63"/>
    </row>
    <row r="58" ht="12.75">
      <c r="C58" s="63"/>
    </row>
    <row r="59" ht="12.75">
      <c r="C59" s="63"/>
    </row>
    <row r="60" ht="12.75">
      <c r="C60" s="63"/>
    </row>
    <row r="61" ht="12.75">
      <c r="C61" s="63"/>
    </row>
    <row r="62" ht="12.75">
      <c r="C62" s="63"/>
    </row>
    <row r="63" ht="12.75">
      <c r="C63" s="63"/>
    </row>
    <row r="64" ht="12.75">
      <c r="C64" s="63"/>
    </row>
    <row r="65" ht="12.75">
      <c r="C65" s="63"/>
    </row>
    <row r="66" ht="12.75">
      <c r="C66" s="63"/>
    </row>
    <row r="67" ht="12.75">
      <c r="C67" s="63"/>
    </row>
    <row r="68" ht="12.75">
      <c r="C68" s="63"/>
    </row>
    <row r="69" ht="12.75">
      <c r="C69" s="63"/>
    </row>
    <row r="70" ht="12.75">
      <c r="C70" s="63"/>
    </row>
    <row r="71" ht="12.75">
      <c r="C71" s="63"/>
    </row>
    <row r="72" ht="12.75">
      <c r="C72" s="63"/>
    </row>
    <row r="73" ht="12.75">
      <c r="C73" s="63"/>
    </row>
    <row r="74" ht="12.75">
      <c r="C74" s="63"/>
    </row>
    <row r="75" ht="12.75">
      <c r="C75" s="63"/>
    </row>
    <row r="76" ht="12.75">
      <c r="C76" s="63"/>
    </row>
    <row r="77" ht="12.75">
      <c r="C77" s="63"/>
    </row>
    <row r="78" ht="12.75">
      <c r="C78" s="63"/>
    </row>
    <row r="79" ht="12.75">
      <c r="C79" s="63"/>
    </row>
    <row r="80" ht="12.75">
      <c r="C80" s="63"/>
    </row>
    <row r="81" ht="12.75">
      <c r="C81" s="63"/>
    </row>
    <row r="82" ht="12.75">
      <c r="C82" s="63"/>
    </row>
    <row r="83" ht="12.75">
      <c r="C83" s="63"/>
    </row>
    <row r="84" ht="12.75">
      <c r="C84" s="63"/>
    </row>
    <row r="85" ht="12.75">
      <c r="C85" s="63"/>
    </row>
    <row r="86" ht="12.75">
      <c r="C86" s="63"/>
    </row>
    <row r="87" ht="12.75">
      <c r="C87" s="63"/>
    </row>
    <row r="88" ht="12.75">
      <c r="C88" s="63"/>
    </row>
    <row r="89" ht="12.75">
      <c r="C89" s="63"/>
    </row>
    <row r="90" ht="12.75">
      <c r="C90" s="63"/>
    </row>
    <row r="91" ht="12.75">
      <c r="C91" s="63"/>
    </row>
    <row r="92" ht="12.75">
      <c r="C92" s="63"/>
    </row>
    <row r="93" ht="12.75">
      <c r="C93" s="63"/>
    </row>
    <row r="94" ht="12.75">
      <c r="C94" s="63"/>
    </row>
    <row r="95" ht="12.75">
      <c r="C95" s="63"/>
    </row>
    <row r="96" ht="12.75">
      <c r="C96" s="63"/>
    </row>
    <row r="97" ht="12.75">
      <c r="C97" s="63"/>
    </row>
    <row r="98" ht="12.75">
      <c r="C98" s="63"/>
    </row>
    <row r="99" ht="12.75">
      <c r="C99" s="63"/>
    </row>
    <row r="100" ht="12.75">
      <c r="C100" s="63"/>
    </row>
    <row r="101" ht="12.75">
      <c r="C101" s="63"/>
    </row>
    <row r="102" ht="12.75">
      <c r="C102" s="63"/>
    </row>
    <row r="103" ht="12.75">
      <c r="C103" s="63"/>
    </row>
    <row r="104" ht="12.75">
      <c r="C104" s="63"/>
    </row>
    <row r="105" ht="12.75">
      <c r="C105" s="63"/>
    </row>
    <row r="106" ht="12.75">
      <c r="C106" s="63"/>
    </row>
    <row r="107" ht="12.75">
      <c r="C107" s="63"/>
    </row>
    <row r="108" ht="12.75">
      <c r="C108" s="63"/>
    </row>
    <row r="109" ht="12.75">
      <c r="C109" s="63"/>
    </row>
    <row r="110" ht="12.75">
      <c r="C110" s="63"/>
    </row>
    <row r="111" ht="12.75">
      <c r="C111" s="63"/>
    </row>
    <row r="112" ht="12.75">
      <c r="C112" s="63"/>
    </row>
    <row r="113" ht="12.75">
      <c r="C113" s="63"/>
    </row>
    <row r="114" ht="12.75">
      <c r="C114" s="63"/>
    </row>
    <row r="115" ht="12.75">
      <c r="C115" s="63"/>
    </row>
    <row r="116" ht="12.75">
      <c r="C116" s="63"/>
    </row>
    <row r="117" ht="12.75">
      <c r="C117" s="63"/>
    </row>
    <row r="118" ht="12.75">
      <c r="C118" s="63"/>
    </row>
    <row r="119" ht="12.75">
      <c r="C119" s="63"/>
    </row>
    <row r="120" ht="12.75">
      <c r="C120" s="63"/>
    </row>
    <row r="121" ht="12.75">
      <c r="C121" s="63"/>
    </row>
    <row r="122" ht="12.75">
      <c r="C122" s="63"/>
    </row>
    <row r="123" ht="12.75">
      <c r="C123" s="63"/>
    </row>
    <row r="124" ht="12.75">
      <c r="C124" s="63"/>
    </row>
    <row r="125" ht="12.75">
      <c r="C125" s="63"/>
    </row>
    <row r="126" ht="12.75">
      <c r="C126" s="63"/>
    </row>
    <row r="127" ht="12.75">
      <c r="C127" s="63"/>
    </row>
    <row r="128" ht="12.75">
      <c r="C128" s="63"/>
    </row>
    <row r="129" ht="12.75">
      <c r="C129" s="63"/>
    </row>
    <row r="130" ht="12.75">
      <c r="C130" s="63"/>
    </row>
    <row r="131" ht="12.75">
      <c r="C131" s="63"/>
    </row>
    <row r="132" ht="12.75">
      <c r="C132" s="63"/>
    </row>
    <row r="133" ht="12.75">
      <c r="C133" s="63"/>
    </row>
    <row r="134" ht="12.75">
      <c r="C134" s="63"/>
    </row>
    <row r="135" ht="12.75">
      <c r="C135" s="63"/>
    </row>
    <row r="136" ht="12.75">
      <c r="C136" s="63"/>
    </row>
    <row r="137" ht="12.75">
      <c r="C137" s="63"/>
    </row>
    <row r="138" ht="12.75">
      <c r="C138" s="63"/>
    </row>
    <row r="139" ht="12.75">
      <c r="C139" s="63"/>
    </row>
    <row r="140" ht="12.75">
      <c r="C140" s="63"/>
    </row>
    <row r="141" ht="12.75">
      <c r="C141" s="63"/>
    </row>
    <row r="142" ht="12.75">
      <c r="C142" s="63"/>
    </row>
    <row r="143" ht="12.75">
      <c r="C143" s="63"/>
    </row>
    <row r="144" ht="12.75">
      <c r="C144" s="63"/>
    </row>
    <row r="145" ht="12.75">
      <c r="C145" s="63"/>
    </row>
    <row r="146" ht="12.75">
      <c r="C146" s="63"/>
    </row>
    <row r="147" ht="12.75">
      <c r="C147" s="63"/>
    </row>
    <row r="148" ht="12.75">
      <c r="C148" s="63"/>
    </row>
    <row r="149" ht="12.75">
      <c r="C149" s="63"/>
    </row>
    <row r="150" ht="12.75">
      <c r="C150" s="63"/>
    </row>
    <row r="151" ht="12.75">
      <c r="C151" s="63"/>
    </row>
    <row r="152" ht="12.75">
      <c r="C152" s="63"/>
    </row>
    <row r="153" ht="12.75">
      <c r="C153" s="63"/>
    </row>
    <row r="154" ht="12.75">
      <c r="C154" s="63"/>
    </row>
    <row r="155" ht="12.75">
      <c r="C155" s="63"/>
    </row>
    <row r="156" ht="12.75">
      <c r="C156" s="63"/>
    </row>
    <row r="157" ht="12.75">
      <c r="C157" s="63"/>
    </row>
    <row r="158" ht="12.75">
      <c r="C158" s="63"/>
    </row>
    <row r="159" ht="12.75">
      <c r="C159" s="63"/>
    </row>
    <row r="160" ht="12.75">
      <c r="C160" s="63"/>
    </row>
    <row r="161" ht="12.75">
      <c r="C161" s="63"/>
    </row>
    <row r="162" ht="12.75">
      <c r="C162" s="63"/>
    </row>
    <row r="163" ht="12.75">
      <c r="C163" s="63"/>
    </row>
    <row r="164" ht="12.75">
      <c r="C164" s="63"/>
    </row>
    <row r="165" ht="12.75">
      <c r="C165" s="63"/>
    </row>
    <row r="166" ht="12.75">
      <c r="C166" s="63"/>
    </row>
    <row r="167" ht="12.75">
      <c r="C167" s="63"/>
    </row>
    <row r="168" ht="12.75">
      <c r="C168" s="63"/>
    </row>
    <row r="169" ht="12.75">
      <c r="C169" s="63"/>
    </row>
    <row r="170" ht="12.75">
      <c r="C170" s="63"/>
    </row>
    <row r="171" ht="12.75">
      <c r="C171" s="63"/>
    </row>
    <row r="172" ht="12.75">
      <c r="C172" s="63"/>
    </row>
    <row r="173" ht="12.75">
      <c r="C173" s="63"/>
    </row>
    <row r="174" ht="12.75">
      <c r="C174" s="63"/>
    </row>
    <row r="175" ht="12.75">
      <c r="C175" s="63"/>
    </row>
    <row r="176" ht="12.75">
      <c r="C176" s="63"/>
    </row>
    <row r="177" ht="12.75">
      <c r="C177" s="63"/>
    </row>
    <row r="178" ht="12.75">
      <c r="C178" s="63"/>
    </row>
    <row r="179" ht="12.75">
      <c r="C179" s="63"/>
    </row>
    <row r="180" ht="12.75">
      <c r="C180" s="63"/>
    </row>
    <row r="181" ht="12.75">
      <c r="C181" s="63"/>
    </row>
    <row r="182" ht="12.75">
      <c r="C182" s="63"/>
    </row>
    <row r="183" ht="12.75">
      <c r="C183" s="63"/>
    </row>
    <row r="184" ht="12.75">
      <c r="C184" s="63"/>
    </row>
    <row r="185" ht="12.75">
      <c r="C185" s="63"/>
    </row>
    <row r="186" ht="12.75">
      <c r="C186" s="63"/>
    </row>
    <row r="187" ht="12.75">
      <c r="C187" s="63"/>
    </row>
    <row r="188" ht="12.75">
      <c r="C188" s="63"/>
    </row>
    <row r="189" ht="12.75">
      <c r="C189" s="63"/>
    </row>
    <row r="190" ht="12.75">
      <c r="C190" s="63"/>
    </row>
    <row r="191" ht="12.75">
      <c r="C191" s="63"/>
    </row>
    <row r="192" ht="12.75">
      <c r="C192" s="63"/>
    </row>
    <row r="193" ht="12.75">
      <c r="C193" s="63"/>
    </row>
    <row r="194" ht="12.75">
      <c r="C194" s="63"/>
    </row>
    <row r="195" ht="12.75">
      <c r="C195" s="63"/>
    </row>
    <row r="196" ht="12.75">
      <c r="C196" s="63"/>
    </row>
    <row r="197" ht="12.75">
      <c r="C197" s="63"/>
    </row>
    <row r="198" ht="12.75">
      <c r="C198" s="63"/>
    </row>
    <row r="199" ht="12.75">
      <c r="C199" s="63"/>
    </row>
    <row r="200" ht="12.75">
      <c r="C200" s="63"/>
    </row>
    <row r="201" ht="12.75">
      <c r="C201" s="63"/>
    </row>
    <row r="202" ht="12.75">
      <c r="C202" s="63"/>
    </row>
    <row r="203" ht="12.75">
      <c r="C203" s="63"/>
    </row>
    <row r="204" ht="12.75">
      <c r="C204" s="63"/>
    </row>
    <row r="205" ht="12.75">
      <c r="C205" s="63"/>
    </row>
    <row r="206" ht="12.75">
      <c r="C206" s="63"/>
    </row>
    <row r="207" ht="12.75">
      <c r="C207" s="63"/>
    </row>
    <row r="208" ht="12.75">
      <c r="C208" s="63"/>
    </row>
    <row r="209" ht="12.75">
      <c r="C209" s="63"/>
    </row>
    <row r="210" ht="12.75">
      <c r="C210" s="63"/>
    </row>
    <row r="211" ht="12.75">
      <c r="C211" s="63"/>
    </row>
    <row r="212" ht="12.75">
      <c r="C212" s="63"/>
    </row>
    <row r="213" ht="12.75">
      <c r="C213" s="63"/>
    </row>
    <row r="214" ht="12.75">
      <c r="C214" s="63"/>
    </row>
    <row r="215" ht="12.75">
      <c r="C215" s="63"/>
    </row>
    <row r="216" ht="12.75">
      <c r="C216" s="63"/>
    </row>
    <row r="217" ht="12.75">
      <c r="C217" s="63"/>
    </row>
    <row r="218" ht="12.75">
      <c r="C218" s="63"/>
    </row>
    <row r="219" ht="12.75">
      <c r="C219" s="63"/>
    </row>
    <row r="220" ht="12.75">
      <c r="C220" s="63"/>
    </row>
    <row r="221" ht="12.75">
      <c r="C221" s="63"/>
    </row>
    <row r="222" ht="12.75">
      <c r="C222" s="63"/>
    </row>
    <row r="223" ht="12.75">
      <c r="C223" s="63"/>
    </row>
    <row r="224" ht="12.75">
      <c r="C224" s="63"/>
    </row>
    <row r="225" ht="12.75">
      <c r="C225" s="63"/>
    </row>
    <row r="226" ht="12.75">
      <c r="C226" s="63"/>
    </row>
    <row r="227" ht="12.75">
      <c r="C227" s="63"/>
    </row>
    <row r="228" ht="12.75">
      <c r="C228" s="63"/>
    </row>
    <row r="229" ht="12.75">
      <c r="C229" s="63"/>
    </row>
    <row r="230" ht="12.75">
      <c r="C230" s="63"/>
    </row>
    <row r="231" ht="12.75">
      <c r="C231" s="63"/>
    </row>
    <row r="232" ht="12.75">
      <c r="C232" s="63"/>
    </row>
    <row r="233" ht="12.75">
      <c r="C233" s="63"/>
    </row>
    <row r="234" ht="12.75">
      <c r="C234" s="63"/>
    </row>
    <row r="235" ht="12.75">
      <c r="C235" s="63"/>
    </row>
    <row r="236" ht="12.75">
      <c r="C236" s="63"/>
    </row>
    <row r="237" ht="12.75">
      <c r="C237" s="63"/>
    </row>
    <row r="238" ht="12.75">
      <c r="C238" s="63"/>
    </row>
    <row r="239" ht="12.75">
      <c r="C239" s="63"/>
    </row>
    <row r="240" ht="12.75">
      <c r="C240" s="63"/>
    </row>
    <row r="241" ht="12.75">
      <c r="C241" s="63"/>
    </row>
    <row r="242" ht="12.75">
      <c r="C242" s="63"/>
    </row>
    <row r="243" ht="12.75">
      <c r="C243" s="63"/>
    </row>
    <row r="244" ht="12.75">
      <c r="C244" s="63"/>
    </row>
    <row r="245" ht="12.75">
      <c r="C245" s="63"/>
    </row>
    <row r="246" ht="12.75">
      <c r="C246" s="63"/>
    </row>
    <row r="247" ht="12.75">
      <c r="C247" s="63"/>
    </row>
    <row r="248" ht="12.75">
      <c r="C248" s="63"/>
    </row>
    <row r="249" ht="12.75">
      <c r="C249" s="63"/>
    </row>
    <row r="250" ht="12.75">
      <c r="C250" s="63"/>
    </row>
    <row r="251" ht="12.75">
      <c r="C251" s="63"/>
    </row>
    <row r="252" ht="12.75">
      <c r="C252" s="63"/>
    </row>
    <row r="253" ht="12.75">
      <c r="C253" s="63"/>
    </row>
    <row r="254" ht="12.75">
      <c r="C254" s="63"/>
    </row>
    <row r="255" ht="12.75">
      <c r="C255" s="63"/>
    </row>
    <row r="256" ht="12.75">
      <c r="C256" s="63"/>
    </row>
    <row r="257" ht="12.75">
      <c r="C257" s="63"/>
    </row>
    <row r="258" ht="12.75">
      <c r="C258" s="63"/>
    </row>
    <row r="259" ht="12.75">
      <c r="C259" s="63"/>
    </row>
    <row r="260" ht="12.75">
      <c r="C260" s="63"/>
    </row>
    <row r="261" ht="12.75">
      <c r="C261" s="63"/>
    </row>
    <row r="262" ht="12.75">
      <c r="C262" s="63"/>
    </row>
    <row r="263" ht="12.75">
      <c r="C263" s="63"/>
    </row>
    <row r="264" ht="12.75">
      <c r="C264" s="63"/>
    </row>
    <row r="265" ht="12.75">
      <c r="C265" s="63"/>
    </row>
    <row r="266" ht="12.75">
      <c r="C266" s="63"/>
    </row>
    <row r="267" ht="12.75">
      <c r="C267" s="63"/>
    </row>
    <row r="268" ht="12.75">
      <c r="C268" s="63"/>
    </row>
    <row r="269" ht="12.75">
      <c r="C269" s="63"/>
    </row>
    <row r="270" ht="12.75">
      <c r="C270" s="63"/>
    </row>
    <row r="271" ht="12.75">
      <c r="C271" s="63"/>
    </row>
    <row r="272" ht="12.75">
      <c r="C272" s="63"/>
    </row>
    <row r="273" ht="12.75">
      <c r="C273" s="63"/>
    </row>
    <row r="274" ht="12.75">
      <c r="C274" s="63"/>
    </row>
    <row r="275" ht="12.75">
      <c r="C275" s="63"/>
    </row>
    <row r="276" ht="12.75">
      <c r="C276" s="63"/>
    </row>
    <row r="277" ht="12.75">
      <c r="C277" s="63"/>
    </row>
    <row r="278" ht="12.75">
      <c r="C278" s="63"/>
    </row>
    <row r="279" ht="12.75">
      <c r="C279" s="63"/>
    </row>
    <row r="280" ht="12.75">
      <c r="C280" s="63"/>
    </row>
    <row r="281" ht="12.75">
      <c r="C281" s="63"/>
    </row>
    <row r="282" ht="12.75">
      <c r="C282" s="63"/>
    </row>
    <row r="283" ht="12.75">
      <c r="C283" s="63"/>
    </row>
    <row r="284" ht="12.75">
      <c r="C284" s="63"/>
    </row>
    <row r="285" ht="12.75">
      <c r="C285" s="63"/>
    </row>
    <row r="286" ht="12.75">
      <c r="C286" s="63"/>
    </row>
    <row r="287" ht="12.75">
      <c r="C287" s="63"/>
    </row>
    <row r="288" ht="12.75">
      <c r="C288" s="63"/>
    </row>
    <row r="289" ht="12.75">
      <c r="C289" s="63"/>
    </row>
    <row r="290" ht="12.75">
      <c r="C290" s="63"/>
    </row>
    <row r="291" ht="12.75">
      <c r="C291" s="63"/>
    </row>
    <row r="292" ht="12.75">
      <c r="C292" s="63"/>
    </row>
    <row r="293" ht="12.75">
      <c r="C293" s="63"/>
    </row>
    <row r="294" ht="12.75">
      <c r="C294" s="63"/>
    </row>
    <row r="295" ht="12.75">
      <c r="C295" s="63"/>
    </row>
    <row r="296" ht="12.75">
      <c r="C296" s="63"/>
    </row>
    <row r="297" ht="12.75">
      <c r="C297" s="63"/>
    </row>
    <row r="298" ht="12.75">
      <c r="C298" s="63"/>
    </row>
    <row r="299" ht="12.75">
      <c r="C299" s="63"/>
    </row>
    <row r="300" ht="12.75">
      <c r="C300" s="63"/>
    </row>
    <row r="301" ht="12.75">
      <c r="C301" s="63"/>
    </row>
    <row r="302" ht="12.75">
      <c r="C302" s="63"/>
    </row>
    <row r="303" ht="12.75">
      <c r="C303" s="63"/>
    </row>
    <row r="304" ht="12.75">
      <c r="C304" s="63"/>
    </row>
    <row r="305" ht="12.75">
      <c r="C305" s="63"/>
    </row>
    <row r="306" ht="12.75">
      <c r="C306" s="63"/>
    </row>
    <row r="307" ht="12.75">
      <c r="C307" s="63"/>
    </row>
    <row r="308" ht="12.75">
      <c r="C308" s="63"/>
    </row>
    <row r="309" ht="12.75">
      <c r="C309" s="63"/>
    </row>
    <row r="310" ht="12.75">
      <c r="C310" s="63"/>
    </row>
    <row r="311" ht="12.75">
      <c r="C311" s="63"/>
    </row>
    <row r="312" ht="12.75">
      <c r="C312" s="63"/>
    </row>
    <row r="313" ht="12.75">
      <c r="C313" s="63"/>
    </row>
    <row r="314" ht="12.75">
      <c r="C314" s="63"/>
    </row>
    <row r="315" ht="12.75">
      <c r="C315" s="63"/>
    </row>
    <row r="316" ht="12.75">
      <c r="C316" s="63"/>
    </row>
    <row r="317" ht="12.75">
      <c r="C317" s="63"/>
    </row>
    <row r="318" ht="12.75">
      <c r="C318" s="63"/>
    </row>
    <row r="319" ht="12.75">
      <c r="C319" s="63"/>
    </row>
    <row r="320" ht="12.75">
      <c r="C320" s="63"/>
    </row>
    <row r="321" ht="12.75">
      <c r="C321" s="63"/>
    </row>
    <row r="322" ht="12.75">
      <c r="C322" s="63"/>
    </row>
    <row r="323" ht="12.75">
      <c r="C323" s="63"/>
    </row>
    <row r="324" ht="12.75">
      <c r="C324" s="63"/>
    </row>
    <row r="325" ht="12.75">
      <c r="C325" s="63"/>
    </row>
    <row r="326" ht="12.75">
      <c r="C326" s="63"/>
    </row>
    <row r="327" ht="12.75">
      <c r="C327" s="63"/>
    </row>
    <row r="328" ht="12.75">
      <c r="C328" s="63"/>
    </row>
    <row r="329" ht="12.75">
      <c r="C329" s="63"/>
    </row>
    <row r="330" ht="12.75">
      <c r="C330" s="63"/>
    </row>
    <row r="331" ht="12.75">
      <c r="C331" s="63"/>
    </row>
    <row r="332" ht="12.75">
      <c r="C332" s="63"/>
    </row>
    <row r="333" ht="12.75">
      <c r="C333" s="63"/>
    </row>
    <row r="334" ht="12.75">
      <c r="C334" s="63"/>
    </row>
    <row r="335" ht="12.75">
      <c r="C335" s="63"/>
    </row>
    <row r="336" ht="12.75">
      <c r="C336" s="63"/>
    </row>
    <row r="337" ht="12.75">
      <c r="C337" s="63"/>
    </row>
    <row r="338" ht="12.75">
      <c r="C338" s="63"/>
    </row>
    <row r="339" ht="12.75">
      <c r="C339" s="63"/>
    </row>
    <row r="340" ht="12.75">
      <c r="C340" s="63"/>
    </row>
    <row r="341" ht="12.75">
      <c r="C341" s="63"/>
    </row>
    <row r="342" ht="12.75">
      <c r="C342" s="63"/>
    </row>
    <row r="343" ht="12.75">
      <c r="C343" s="63"/>
    </row>
    <row r="344" ht="12.75">
      <c r="C344" s="63"/>
    </row>
    <row r="345" ht="12.75">
      <c r="C345" s="63"/>
    </row>
    <row r="346" ht="12.75">
      <c r="C346" s="63"/>
    </row>
    <row r="347" ht="12.75">
      <c r="C347" s="63"/>
    </row>
    <row r="348" ht="12.75">
      <c r="C348" s="63"/>
    </row>
    <row r="349" ht="12.75">
      <c r="C349" s="63"/>
    </row>
    <row r="350" ht="12.75">
      <c r="C350" s="63"/>
    </row>
    <row r="351" ht="12.75">
      <c r="C351" s="63"/>
    </row>
    <row r="352" ht="12.75">
      <c r="C352" s="63"/>
    </row>
    <row r="353" ht="12.75">
      <c r="C353" s="63"/>
    </row>
    <row r="354" ht="12.75">
      <c r="C354" s="63"/>
    </row>
    <row r="355" ht="12.75">
      <c r="C355" s="63"/>
    </row>
    <row r="356" ht="12.75">
      <c r="C356" s="63"/>
    </row>
    <row r="357" ht="12.75">
      <c r="C357" s="63"/>
    </row>
    <row r="358" ht="12.75">
      <c r="C358" s="63"/>
    </row>
    <row r="359" ht="12.75">
      <c r="C359" s="63"/>
    </row>
    <row r="360" ht="12.75">
      <c r="C360" s="63"/>
    </row>
    <row r="361" ht="12.75">
      <c r="C361" s="63"/>
    </row>
    <row r="362" ht="12.75">
      <c r="C362" s="63"/>
    </row>
    <row r="363" ht="12.75">
      <c r="C363" s="63"/>
    </row>
    <row r="364" ht="12.75">
      <c r="C364" s="63"/>
    </row>
    <row r="365" ht="12.75">
      <c r="C365" s="63"/>
    </row>
    <row r="366" ht="12.75">
      <c r="C366" s="63"/>
    </row>
    <row r="367" ht="12.75">
      <c r="C367" s="63"/>
    </row>
    <row r="368" ht="12.75">
      <c r="C368" s="63"/>
    </row>
    <row r="369" ht="12.75">
      <c r="C369" s="63"/>
    </row>
    <row r="370" ht="12.75">
      <c r="C370" s="63"/>
    </row>
    <row r="371" ht="12.75">
      <c r="C371" s="63"/>
    </row>
    <row r="372" ht="12.75">
      <c r="C372" s="63"/>
    </row>
    <row r="373" ht="12.75">
      <c r="C373" s="63"/>
    </row>
    <row r="374" ht="12.75">
      <c r="C374" s="63"/>
    </row>
    <row r="375" ht="12.75">
      <c r="C375" s="63"/>
    </row>
    <row r="376" ht="12.75">
      <c r="C376" s="63"/>
    </row>
    <row r="377" ht="12.75">
      <c r="C377" s="63"/>
    </row>
    <row r="378" ht="12.75">
      <c r="C378" s="63"/>
    </row>
    <row r="379" ht="12.75">
      <c r="C379" s="63"/>
    </row>
    <row r="380" ht="12.75">
      <c r="C380" s="63"/>
    </row>
    <row r="381" ht="12.75">
      <c r="C381" s="63"/>
    </row>
    <row r="382" ht="12.75">
      <c r="C382" s="63"/>
    </row>
    <row r="383" ht="12.75">
      <c r="C383" s="63"/>
    </row>
    <row r="384" ht="12.75">
      <c r="C384" s="63"/>
    </row>
    <row r="385" ht="12.75">
      <c r="C385" s="63"/>
    </row>
    <row r="386" ht="12.75">
      <c r="C386" s="63"/>
    </row>
    <row r="387" ht="12.75">
      <c r="C387" s="63"/>
    </row>
    <row r="388" ht="12.75">
      <c r="C388" s="63"/>
    </row>
    <row r="389" ht="12.75">
      <c r="C389" s="63"/>
    </row>
    <row r="390" ht="12.75">
      <c r="C390" s="63"/>
    </row>
    <row r="391" ht="12.75">
      <c r="C391" s="63"/>
    </row>
    <row r="392" ht="12.75">
      <c r="C392" s="63"/>
    </row>
    <row r="393" ht="12.75">
      <c r="C393" s="63"/>
    </row>
    <row r="394" ht="12.75">
      <c r="C394" s="63"/>
    </row>
    <row r="395" ht="12.75">
      <c r="C395" s="63"/>
    </row>
    <row r="396" ht="12.75">
      <c r="C396" s="63"/>
    </row>
    <row r="397" ht="12.75">
      <c r="C397" s="63"/>
    </row>
    <row r="398" ht="12.75">
      <c r="C398" s="63"/>
    </row>
    <row r="399" ht="12.75">
      <c r="C399" s="63"/>
    </row>
    <row r="400" ht="12.75">
      <c r="C400" s="63"/>
    </row>
    <row r="401" ht="12.75">
      <c r="C401" s="63"/>
    </row>
    <row r="402" ht="12.75">
      <c r="C402" s="63"/>
    </row>
    <row r="403" ht="12.75">
      <c r="C403" s="63"/>
    </row>
    <row r="404" ht="12.75">
      <c r="C404" s="63"/>
    </row>
    <row r="405" ht="12.75">
      <c r="C405" s="63"/>
    </row>
    <row r="406" ht="12.75">
      <c r="C406" s="63"/>
    </row>
    <row r="407" ht="12.75">
      <c r="C407" s="63"/>
    </row>
    <row r="408" ht="12.75">
      <c r="C408" s="63"/>
    </row>
    <row r="409" ht="12.75">
      <c r="C409" s="63"/>
    </row>
    <row r="410" ht="12.75">
      <c r="C410" s="63"/>
    </row>
    <row r="411" ht="12.75">
      <c r="C411" s="63"/>
    </row>
    <row r="412" ht="12.75">
      <c r="C412" s="63"/>
    </row>
    <row r="413" ht="12.75">
      <c r="C413" s="63"/>
    </row>
    <row r="414" ht="12.75">
      <c r="C414" s="63"/>
    </row>
    <row r="415" ht="12.75">
      <c r="C415" s="63"/>
    </row>
    <row r="416" ht="12.75">
      <c r="C416" s="63"/>
    </row>
    <row r="417" ht="12.75">
      <c r="C417" s="63"/>
    </row>
    <row r="418" ht="12.75">
      <c r="C418" s="63"/>
    </row>
    <row r="419" ht="12.75">
      <c r="C419" s="63"/>
    </row>
    <row r="420" ht="12.75">
      <c r="C420" s="63"/>
    </row>
    <row r="421" ht="12.75">
      <c r="C421" s="63"/>
    </row>
    <row r="422" ht="12.75">
      <c r="C422" s="63"/>
    </row>
    <row r="423" ht="12.75">
      <c r="C423" s="63"/>
    </row>
    <row r="424" ht="12.75">
      <c r="C424" s="63"/>
    </row>
    <row r="425" ht="12.75">
      <c r="C425" s="63"/>
    </row>
    <row r="426" ht="12.75">
      <c r="C426" s="63"/>
    </row>
    <row r="427" ht="12.75">
      <c r="C427" s="63"/>
    </row>
    <row r="428" ht="12.75">
      <c r="C428" s="63"/>
    </row>
    <row r="429" ht="12.75">
      <c r="C429" s="63"/>
    </row>
    <row r="430" ht="12.75">
      <c r="C430" s="63"/>
    </row>
    <row r="431" ht="12.75">
      <c r="C431" s="63"/>
    </row>
    <row r="432" ht="12.75">
      <c r="C432" s="63"/>
    </row>
    <row r="433" ht="12.75">
      <c r="C433" s="63"/>
    </row>
    <row r="434" ht="12.75">
      <c r="C434" s="63"/>
    </row>
    <row r="435" ht="12.75">
      <c r="C435" s="63"/>
    </row>
    <row r="436" ht="12.75">
      <c r="C436" s="63"/>
    </row>
    <row r="437" ht="12.75">
      <c r="C437" s="63"/>
    </row>
    <row r="438" ht="12.75">
      <c r="C438" s="63"/>
    </row>
    <row r="439" ht="12.75">
      <c r="C439" s="63"/>
    </row>
    <row r="440" ht="12.75">
      <c r="C440" s="63"/>
    </row>
    <row r="441" ht="12.75">
      <c r="C441" s="63"/>
    </row>
    <row r="442" ht="12.75">
      <c r="C442" s="63"/>
    </row>
    <row r="443" ht="12.75">
      <c r="C443" s="63"/>
    </row>
    <row r="444" ht="12.75">
      <c r="C444" s="63"/>
    </row>
    <row r="445" ht="12.75">
      <c r="C445" s="63"/>
    </row>
    <row r="446" ht="12.75">
      <c r="C446" s="63"/>
    </row>
    <row r="447" ht="12.75">
      <c r="C447" s="63"/>
    </row>
    <row r="448" ht="12.75">
      <c r="C448" s="63"/>
    </row>
    <row r="449" ht="12.75">
      <c r="C449" s="63"/>
    </row>
    <row r="450" ht="12.75">
      <c r="C450" s="63"/>
    </row>
    <row r="451" ht="12.75">
      <c r="C451" s="63"/>
    </row>
    <row r="452" ht="12.75">
      <c r="C452" s="63"/>
    </row>
    <row r="453" ht="12.75">
      <c r="C453" s="63"/>
    </row>
    <row r="454" ht="12.75">
      <c r="C454" s="63"/>
    </row>
    <row r="455" ht="12.75">
      <c r="C455" s="63"/>
    </row>
    <row r="456" ht="12.75">
      <c r="C456" s="63"/>
    </row>
    <row r="457" ht="12.75">
      <c r="C457" s="63"/>
    </row>
    <row r="458" ht="12.75">
      <c r="C458" s="63"/>
    </row>
    <row r="459" ht="12.75">
      <c r="C459" s="63"/>
    </row>
    <row r="460" ht="12.75">
      <c r="C460" s="63"/>
    </row>
    <row r="461" ht="12.75">
      <c r="C461" s="63"/>
    </row>
    <row r="462" ht="12.75">
      <c r="C462" s="63"/>
    </row>
    <row r="463" ht="12.75">
      <c r="C463" s="63"/>
    </row>
    <row r="464" ht="12.75">
      <c r="C464" s="63"/>
    </row>
    <row r="465" ht="12.75">
      <c r="C465" s="63"/>
    </row>
    <row r="466" ht="12.75">
      <c r="C466" s="63"/>
    </row>
    <row r="467" ht="12.75">
      <c r="C467" s="63"/>
    </row>
    <row r="468" ht="12.75">
      <c r="C468" s="63"/>
    </row>
    <row r="469" ht="12.75">
      <c r="C469" s="63"/>
    </row>
    <row r="470" ht="12.75">
      <c r="C470" s="63"/>
    </row>
    <row r="471" ht="12.75">
      <c r="C471" s="63"/>
    </row>
    <row r="472" ht="12.75">
      <c r="C472" s="63"/>
    </row>
    <row r="473" ht="12.75">
      <c r="C473" s="63"/>
    </row>
    <row r="474" ht="12.75">
      <c r="C474" s="63"/>
    </row>
    <row r="475" ht="12.75">
      <c r="C475" s="63"/>
    </row>
    <row r="476" ht="12.75">
      <c r="C476" s="63"/>
    </row>
    <row r="477" ht="12.75">
      <c r="C477" s="63"/>
    </row>
    <row r="478" ht="12.75">
      <c r="C478" s="63"/>
    </row>
    <row r="479" ht="12.75">
      <c r="C479" s="63"/>
    </row>
    <row r="480" ht="12.75">
      <c r="C480" s="63"/>
    </row>
    <row r="481" ht="12.75">
      <c r="C481" s="63"/>
    </row>
    <row r="482" ht="12.75">
      <c r="C482" s="63"/>
    </row>
    <row r="483" ht="12.75">
      <c r="C483" s="63"/>
    </row>
    <row r="484" ht="12.75">
      <c r="C484" s="63"/>
    </row>
    <row r="485" ht="12.75">
      <c r="C485" s="63"/>
    </row>
    <row r="486" ht="12.75">
      <c r="C486" s="63"/>
    </row>
    <row r="487" ht="12.75">
      <c r="C487" s="63"/>
    </row>
    <row r="488" ht="12.75">
      <c r="C488" s="63"/>
    </row>
    <row r="489" ht="12.75">
      <c r="C489" s="63"/>
    </row>
    <row r="490" ht="12.75">
      <c r="C490" s="63"/>
    </row>
    <row r="491" ht="12.75">
      <c r="C491" s="63"/>
    </row>
    <row r="492" ht="12.75">
      <c r="C492" s="63"/>
    </row>
    <row r="493" ht="12.75">
      <c r="C493" s="63"/>
    </row>
    <row r="494" ht="12.75">
      <c r="C494" s="63"/>
    </row>
    <row r="495" ht="12.75">
      <c r="C495" s="63"/>
    </row>
    <row r="496" ht="12.75">
      <c r="C496" s="63"/>
    </row>
    <row r="497" ht="12.75">
      <c r="C497" s="63"/>
    </row>
    <row r="498" ht="12.75">
      <c r="C498" s="63"/>
    </row>
    <row r="499" ht="12.75">
      <c r="C499" s="63"/>
    </row>
    <row r="500" ht="12.75">
      <c r="C500" s="63"/>
    </row>
    <row r="501" ht="12.75">
      <c r="C501" s="63"/>
    </row>
    <row r="502" ht="12.75">
      <c r="C502" s="63"/>
    </row>
    <row r="503" ht="12.75">
      <c r="C503" s="63"/>
    </row>
    <row r="504" ht="12.75">
      <c r="C504" s="63"/>
    </row>
    <row r="505" ht="12.75">
      <c r="C505" s="63"/>
    </row>
    <row r="506" ht="12.75">
      <c r="C506" s="63"/>
    </row>
    <row r="507" ht="12.75">
      <c r="C507" s="63"/>
    </row>
    <row r="508" ht="12.75">
      <c r="C508" s="63"/>
    </row>
    <row r="509" ht="12.75">
      <c r="C509" s="63"/>
    </row>
    <row r="510" ht="12.75">
      <c r="C510" s="63"/>
    </row>
    <row r="511" ht="12.75">
      <c r="C511" s="63"/>
    </row>
    <row r="512" ht="12.75">
      <c r="C512" s="63"/>
    </row>
    <row r="513" ht="12.75">
      <c r="C513" s="63"/>
    </row>
    <row r="514" ht="12.75">
      <c r="C514" s="63"/>
    </row>
    <row r="515" ht="12.75">
      <c r="C515" s="63"/>
    </row>
    <row r="516" ht="12.75">
      <c r="C516" s="63"/>
    </row>
    <row r="517" ht="12.75">
      <c r="C517" s="63"/>
    </row>
    <row r="518" ht="12.75">
      <c r="C518" s="63"/>
    </row>
    <row r="519" ht="12.75">
      <c r="C519" s="63"/>
    </row>
    <row r="520" ht="12.75">
      <c r="C520" s="63"/>
    </row>
    <row r="521" ht="12.75">
      <c r="C521" s="63"/>
    </row>
    <row r="522" ht="12.75">
      <c r="C522" s="63"/>
    </row>
    <row r="523" ht="12.75">
      <c r="C523" s="63"/>
    </row>
    <row r="524" ht="12.75">
      <c r="C524" s="63"/>
    </row>
    <row r="525" ht="12.75">
      <c r="C525" s="63"/>
    </row>
    <row r="526" ht="12.75">
      <c r="C526" s="63"/>
    </row>
    <row r="527" ht="12.75">
      <c r="C527" s="63"/>
    </row>
    <row r="528" ht="12.75">
      <c r="C528" s="63"/>
    </row>
    <row r="529" ht="12.75">
      <c r="C529" s="63"/>
    </row>
    <row r="530" ht="12.75">
      <c r="C530" s="63"/>
    </row>
    <row r="531" ht="12.75">
      <c r="C531" s="63"/>
    </row>
    <row r="532" ht="12.75">
      <c r="C532" s="63"/>
    </row>
    <row r="533" ht="12.75">
      <c r="C533" s="63"/>
    </row>
    <row r="534" ht="12.75">
      <c r="C534" s="63"/>
    </row>
    <row r="535" ht="12.75">
      <c r="C535" s="63"/>
    </row>
    <row r="536" ht="12.75">
      <c r="C536" s="63"/>
    </row>
    <row r="537" ht="12.75">
      <c r="C537" s="63"/>
    </row>
    <row r="538" ht="12.75">
      <c r="C538" s="63"/>
    </row>
    <row r="539" ht="12.75">
      <c r="C539" s="63"/>
    </row>
    <row r="540" ht="12.75">
      <c r="C540" s="63"/>
    </row>
    <row r="541" ht="12.75">
      <c r="C541" s="63"/>
    </row>
    <row r="542" ht="12.75">
      <c r="C542" s="63"/>
    </row>
    <row r="543" ht="12.75">
      <c r="C543" s="63"/>
    </row>
    <row r="544" ht="12.75">
      <c r="C544" s="63"/>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rgb="FF00B050"/>
  </sheetPr>
  <dimension ref="B1:E16"/>
  <sheetViews>
    <sheetView view="pageBreakPreview" zoomScale="120" zoomScaleSheetLayoutView="120" zoomScalePageLayoutView="0" workbookViewId="0" topLeftCell="A1">
      <selection activeCell="C24" sqref="C24"/>
    </sheetView>
  </sheetViews>
  <sheetFormatPr defaultColWidth="9.140625" defaultRowHeight="15"/>
  <cols>
    <col min="1" max="1" width="9.140625" style="49" customWidth="1"/>
    <col min="2" max="2" width="63.57421875" style="49" customWidth="1"/>
    <col min="3" max="3" width="41.140625" style="49" customWidth="1"/>
    <col min="4" max="4" width="20.421875" style="49" customWidth="1"/>
    <col min="5" max="16384" width="9.140625" style="49" customWidth="1"/>
  </cols>
  <sheetData>
    <row r="1" spans="2:3" ht="15.75">
      <c r="B1" s="227" t="s">
        <v>128</v>
      </c>
      <c r="C1" s="227"/>
    </row>
    <row r="2" spans="2:5" ht="87" customHeight="1">
      <c r="B2" s="225" t="s">
        <v>63</v>
      </c>
      <c r="C2" s="225"/>
      <c r="D2" s="62"/>
      <c r="E2" s="62"/>
    </row>
    <row r="3" spans="2:3" ht="13.5" thickBot="1">
      <c r="B3" s="226" t="s">
        <v>28</v>
      </c>
      <c r="C3" s="226"/>
    </row>
    <row r="4" spans="2:3" s="57" customFormat="1" ht="12.75">
      <c r="B4" s="15" t="s">
        <v>52</v>
      </c>
      <c r="C4" s="17" t="s">
        <v>53</v>
      </c>
    </row>
    <row r="5" spans="2:3" ht="12.75">
      <c r="B5" s="51"/>
      <c r="C5" s="52"/>
    </row>
    <row r="6" spans="2:3" ht="12.75">
      <c r="B6" s="51"/>
      <c r="C6" s="52"/>
    </row>
    <row r="7" spans="2:3" ht="12.75">
      <c r="B7" s="51"/>
      <c r="C7" s="52"/>
    </row>
    <row r="8" spans="2:3" ht="12.75">
      <c r="B8" s="51"/>
      <c r="C8" s="52"/>
    </row>
    <row r="9" spans="2:3" ht="12.75">
      <c r="B9" s="51"/>
      <c r="C9" s="52"/>
    </row>
    <row r="10" spans="2:3" ht="12.75">
      <c r="B10" s="51"/>
      <c r="C10" s="52"/>
    </row>
    <row r="11" spans="2:3" ht="12.75">
      <c r="B11" s="51"/>
      <c r="C11" s="52"/>
    </row>
    <row r="12" spans="2:3" ht="12.75">
      <c r="B12" s="51"/>
      <c r="C12" s="52"/>
    </row>
    <row r="13" spans="2:3" ht="12.75">
      <c r="B13" s="51"/>
      <c r="C13" s="52"/>
    </row>
    <row r="14" spans="2:3" ht="12.75">
      <c r="B14" s="51"/>
      <c r="C14" s="52"/>
    </row>
    <row r="15" spans="2:3" ht="13.5" thickBot="1">
      <c r="B15" s="53"/>
      <c r="C15" s="55"/>
    </row>
    <row r="16" spans="2:3" ht="56.25" customHeight="1">
      <c r="B16" s="228" t="s">
        <v>136</v>
      </c>
      <c r="C16" s="228"/>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00B050"/>
  </sheetPr>
  <dimension ref="B1:C543"/>
  <sheetViews>
    <sheetView view="pageBreakPreview" zoomScale="110" zoomScaleSheetLayoutView="110" zoomScalePageLayoutView="0" workbookViewId="0" topLeftCell="A1">
      <selection activeCell="B15" sqref="B15"/>
    </sheetView>
  </sheetViews>
  <sheetFormatPr defaultColWidth="9.140625" defaultRowHeight="15"/>
  <cols>
    <col min="1" max="1" width="7.140625" style="63" customWidth="1"/>
    <col min="2" max="2" width="87.57421875" style="63" customWidth="1"/>
    <col min="3" max="3" width="22.7109375" style="65" customWidth="1"/>
    <col min="4" max="16384" width="9.140625" style="63" customWidth="1"/>
  </cols>
  <sheetData>
    <row r="1" spans="2:3" ht="56.25" customHeight="1">
      <c r="B1" s="280" t="s">
        <v>129</v>
      </c>
      <c r="C1" s="280"/>
    </row>
    <row r="2" spans="2:3" s="30" customFormat="1" ht="78.75" customHeight="1">
      <c r="B2" s="275" t="s">
        <v>145</v>
      </c>
      <c r="C2" s="275"/>
    </row>
    <row r="3" spans="2:3" ht="13.5" thickBot="1">
      <c r="B3" s="279" t="s">
        <v>28</v>
      </c>
      <c r="C3" s="279"/>
    </row>
    <row r="4" spans="2:3" s="71" customFormat="1" ht="52.5" customHeight="1" thickBot="1">
      <c r="B4" s="108" t="s">
        <v>153</v>
      </c>
      <c r="C4" s="109"/>
    </row>
    <row r="5" spans="2:3" s="71" customFormat="1" ht="52.5" customHeight="1">
      <c r="B5" s="228" t="s">
        <v>156</v>
      </c>
      <c r="C5" s="228"/>
    </row>
    <row r="6" spans="2:3" ht="38.25" customHeight="1">
      <c r="B6" s="281" t="s">
        <v>155</v>
      </c>
      <c r="C6" s="282"/>
    </row>
    <row r="7" ht="12.75">
      <c r="C7" s="63"/>
    </row>
    <row r="8" ht="12.75">
      <c r="C8" s="63"/>
    </row>
    <row r="9" ht="12.75">
      <c r="C9" s="63"/>
    </row>
    <row r="10" ht="12.75">
      <c r="C10" s="63"/>
    </row>
    <row r="11" ht="12.75">
      <c r="C11" s="63"/>
    </row>
    <row r="12" ht="12.75">
      <c r="C12" s="63"/>
    </row>
    <row r="13" ht="12.75">
      <c r="C13" s="63"/>
    </row>
    <row r="14" ht="12.75">
      <c r="C14" s="63"/>
    </row>
    <row r="15" ht="12.75">
      <c r="C15" s="63"/>
    </row>
    <row r="16" ht="12.75">
      <c r="C16" s="63"/>
    </row>
    <row r="17" ht="12.75">
      <c r="C17" s="63"/>
    </row>
    <row r="18" ht="12.75">
      <c r="C18" s="63"/>
    </row>
    <row r="19" ht="12.75">
      <c r="C19" s="63"/>
    </row>
    <row r="20" ht="12.75">
      <c r="C20" s="63"/>
    </row>
    <row r="21" ht="12.75">
      <c r="C21" s="63"/>
    </row>
    <row r="22" ht="12.75">
      <c r="C22" s="63"/>
    </row>
    <row r="23" ht="12.75">
      <c r="C23" s="63"/>
    </row>
    <row r="24" ht="12.75">
      <c r="C24" s="63"/>
    </row>
    <row r="25" ht="12.75">
      <c r="C25" s="63"/>
    </row>
    <row r="26" ht="12.75">
      <c r="C26" s="63"/>
    </row>
    <row r="27" ht="12.75">
      <c r="C27" s="63"/>
    </row>
    <row r="28" ht="12.75">
      <c r="C28" s="63"/>
    </row>
    <row r="29" ht="12.75">
      <c r="C29" s="63"/>
    </row>
    <row r="30" ht="12.75">
      <c r="C30" s="63"/>
    </row>
    <row r="31" ht="12.75">
      <c r="C31" s="63"/>
    </row>
    <row r="32" ht="12.75">
      <c r="C32" s="63"/>
    </row>
    <row r="33" ht="12.75">
      <c r="C33" s="63"/>
    </row>
    <row r="34" ht="12.75">
      <c r="C34" s="63"/>
    </row>
    <row r="35" ht="12.75">
      <c r="C35" s="63"/>
    </row>
    <row r="36" ht="12.75">
      <c r="C36" s="63"/>
    </row>
    <row r="37" ht="12.75">
      <c r="C37" s="63"/>
    </row>
    <row r="38" ht="12.75">
      <c r="C38" s="63"/>
    </row>
    <row r="39" ht="12.75">
      <c r="C39" s="63"/>
    </row>
    <row r="40" ht="12.75">
      <c r="C40" s="63"/>
    </row>
    <row r="41" ht="12.75">
      <c r="C41" s="63"/>
    </row>
    <row r="42" ht="12.75">
      <c r="C42" s="63"/>
    </row>
    <row r="43" ht="12.75">
      <c r="C43" s="63"/>
    </row>
    <row r="44" ht="12.75">
      <c r="C44" s="63"/>
    </row>
    <row r="45" ht="12.75">
      <c r="C45" s="63"/>
    </row>
    <row r="46" ht="12.75">
      <c r="C46" s="63"/>
    </row>
    <row r="47" ht="12.75">
      <c r="C47" s="63"/>
    </row>
    <row r="48" ht="12.75">
      <c r="C48" s="63"/>
    </row>
    <row r="49" ht="12.75">
      <c r="C49" s="63"/>
    </row>
    <row r="50" ht="12.75">
      <c r="C50" s="63"/>
    </row>
    <row r="51" ht="12.75">
      <c r="C51" s="63"/>
    </row>
    <row r="52" ht="12.75">
      <c r="C52" s="63"/>
    </row>
    <row r="53" ht="12.75">
      <c r="C53" s="63"/>
    </row>
    <row r="54" ht="12.75">
      <c r="C54" s="63"/>
    </row>
    <row r="55" ht="12.75">
      <c r="C55" s="63"/>
    </row>
    <row r="56" ht="12.75">
      <c r="C56" s="63"/>
    </row>
    <row r="57" ht="12.75">
      <c r="C57" s="63"/>
    </row>
    <row r="58" ht="12.75">
      <c r="C58" s="63"/>
    </row>
    <row r="59" ht="12.75">
      <c r="C59" s="63"/>
    </row>
    <row r="60" ht="12.75">
      <c r="C60" s="63"/>
    </row>
    <row r="61" ht="12.75">
      <c r="C61" s="63"/>
    </row>
    <row r="62" ht="12.75">
      <c r="C62" s="63"/>
    </row>
    <row r="63" ht="12.75">
      <c r="C63" s="63"/>
    </row>
    <row r="64" ht="12.75">
      <c r="C64" s="63"/>
    </row>
    <row r="65" ht="12.75">
      <c r="C65" s="63"/>
    </row>
    <row r="66" ht="12.75">
      <c r="C66" s="63"/>
    </row>
    <row r="67" ht="12.75">
      <c r="C67" s="63"/>
    </row>
    <row r="68" ht="12.75">
      <c r="C68" s="63"/>
    </row>
    <row r="69" ht="12.75">
      <c r="C69" s="63"/>
    </row>
    <row r="70" ht="12.75">
      <c r="C70" s="63"/>
    </row>
    <row r="71" ht="12.75">
      <c r="C71" s="63"/>
    </row>
    <row r="72" ht="12.75">
      <c r="C72" s="63"/>
    </row>
    <row r="73" ht="12.75">
      <c r="C73" s="63"/>
    </row>
    <row r="74" ht="12.75">
      <c r="C74" s="63"/>
    </row>
    <row r="75" ht="12.75">
      <c r="C75" s="63"/>
    </row>
    <row r="76" ht="12.75">
      <c r="C76" s="63"/>
    </row>
    <row r="77" ht="12.75">
      <c r="C77" s="63"/>
    </row>
    <row r="78" ht="12.75">
      <c r="C78" s="63"/>
    </row>
    <row r="79" ht="12.75">
      <c r="C79" s="63"/>
    </row>
    <row r="80" ht="12.75">
      <c r="C80" s="63"/>
    </row>
    <row r="81" ht="12.75">
      <c r="C81" s="63"/>
    </row>
    <row r="82" ht="12.75">
      <c r="C82" s="63"/>
    </row>
    <row r="83" ht="12.75">
      <c r="C83" s="63"/>
    </row>
    <row r="84" ht="12.75">
      <c r="C84" s="63"/>
    </row>
    <row r="85" ht="12.75">
      <c r="C85" s="63"/>
    </row>
    <row r="86" ht="12.75">
      <c r="C86" s="63"/>
    </row>
    <row r="87" ht="12.75">
      <c r="C87" s="63"/>
    </row>
    <row r="88" ht="12.75">
      <c r="C88" s="63"/>
    </row>
    <row r="89" ht="12.75">
      <c r="C89" s="63"/>
    </row>
    <row r="90" ht="12.75">
      <c r="C90" s="63"/>
    </row>
    <row r="91" ht="12.75">
      <c r="C91" s="63"/>
    </row>
    <row r="92" ht="12.75">
      <c r="C92" s="63"/>
    </row>
    <row r="93" ht="12.75">
      <c r="C93" s="63"/>
    </row>
    <row r="94" ht="12.75">
      <c r="C94" s="63"/>
    </row>
    <row r="95" ht="12.75">
      <c r="C95" s="63"/>
    </row>
    <row r="96" ht="12.75">
      <c r="C96" s="63"/>
    </row>
    <row r="97" ht="12.75">
      <c r="C97" s="63"/>
    </row>
    <row r="98" ht="12.75">
      <c r="C98" s="63"/>
    </row>
    <row r="99" ht="12.75">
      <c r="C99" s="63"/>
    </row>
    <row r="100" ht="12.75">
      <c r="C100" s="63"/>
    </row>
    <row r="101" ht="12.75">
      <c r="C101" s="63"/>
    </row>
    <row r="102" ht="12.75">
      <c r="C102" s="63"/>
    </row>
    <row r="103" ht="12.75">
      <c r="C103" s="63"/>
    </row>
    <row r="104" ht="12.75">
      <c r="C104" s="63"/>
    </row>
    <row r="105" ht="12.75">
      <c r="C105" s="63"/>
    </row>
    <row r="106" ht="12.75">
      <c r="C106" s="63"/>
    </row>
    <row r="107" ht="12.75">
      <c r="C107" s="63"/>
    </row>
    <row r="108" ht="12.75">
      <c r="C108" s="63"/>
    </row>
    <row r="109" ht="12.75">
      <c r="C109" s="63"/>
    </row>
    <row r="110" ht="12.75">
      <c r="C110" s="63"/>
    </row>
    <row r="111" ht="12.75">
      <c r="C111" s="63"/>
    </row>
    <row r="112" ht="12.75">
      <c r="C112" s="63"/>
    </row>
    <row r="113" ht="12.75">
      <c r="C113" s="63"/>
    </row>
    <row r="114" ht="12.75">
      <c r="C114" s="63"/>
    </row>
    <row r="115" ht="12.75">
      <c r="C115" s="63"/>
    </row>
    <row r="116" ht="12.75">
      <c r="C116" s="63"/>
    </row>
    <row r="117" ht="12.75">
      <c r="C117" s="63"/>
    </row>
    <row r="118" ht="12.75">
      <c r="C118" s="63"/>
    </row>
    <row r="119" ht="12.75">
      <c r="C119" s="63"/>
    </row>
    <row r="120" ht="12.75">
      <c r="C120" s="63"/>
    </row>
    <row r="121" ht="12.75">
      <c r="C121" s="63"/>
    </row>
    <row r="122" ht="12.75">
      <c r="C122" s="63"/>
    </row>
    <row r="123" ht="12.75">
      <c r="C123" s="63"/>
    </row>
    <row r="124" ht="12.75">
      <c r="C124" s="63"/>
    </row>
    <row r="125" ht="12.75">
      <c r="C125" s="63"/>
    </row>
    <row r="126" ht="12.75">
      <c r="C126" s="63"/>
    </row>
    <row r="127" ht="12.75">
      <c r="C127" s="63"/>
    </row>
    <row r="128" ht="12.75">
      <c r="C128" s="63"/>
    </row>
    <row r="129" ht="12.75">
      <c r="C129" s="63"/>
    </row>
    <row r="130" ht="12.75">
      <c r="C130" s="63"/>
    </row>
    <row r="131" ht="12.75">
      <c r="C131" s="63"/>
    </row>
    <row r="132" ht="12.75">
      <c r="C132" s="63"/>
    </row>
    <row r="133" ht="12.75">
      <c r="C133" s="63"/>
    </row>
    <row r="134" ht="12.75">
      <c r="C134" s="63"/>
    </row>
    <row r="135" ht="12.75">
      <c r="C135" s="63"/>
    </row>
    <row r="136" ht="12.75">
      <c r="C136" s="63"/>
    </row>
    <row r="137" ht="12.75">
      <c r="C137" s="63"/>
    </row>
    <row r="138" ht="12.75">
      <c r="C138" s="63"/>
    </row>
    <row r="139" ht="12.75">
      <c r="C139" s="63"/>
    </row>
    <row r="140" ht="12.75">
      <c r="C140" s="63"/>
    </row>
    <row r="141" ht="12.75">
      <c r="C141" s="63"/>
    </row>
    <row r="142" ht="12.75">
      <c r="C142" s="63"/>
    </row>
    <row r="143" ht="12.75">
      <c r="C143" s="63"/>
    </row>
    <row r="144" ht="12.75">
      <c r="C144" s="63"/>
    </row>
    <row r="145" ht="12.75">
      <c r="C145" s="63"/>
    </row>
    <row r="146" ht="12.75">
      <c r="C146" s="63"/>
    </row>
    <row r="147" ht="12.75">
      <c r="C147" s="63"/>
    </row>
    <row r="148" ht="12.75">
      <c r="C148" s="63"/>
    </row>
    <row r="149" ht="12.75">
      <c r="C149" s="63"/>
    </row>
    <row r="150" ht="12.75">
      <c r="C150" s="63"/>
    </row>
    <row r="151" ht="12.75">
      <c r="C151" s="63"/>
    </row>
    <row r="152" ht="12.75">
      <c r="C152" s="63"/>
    </row>
    <row r="153" ht="12.75">
      <c r="C153" s="63"/>
    </row>
    <row r="154" ht="12.75">
      <c r="C154" s="63"/>
    </row>
    <row r="155" ht="12.75">
      <c r="C155" s="63"/>
    </row>
    <row r="156" ht="12.75">
      <c r="C156" s="63"/>
    </row>
    <row r="157" ht="12.75">
      <c r="C157" s="63"/>
    </row>
    <row r="158" ht="12.75">
      <c r="C158" s="63"/>
    </row>
    <row r="159" ht="12.75">
      <c r="C159" s="63"/>
    </row>
    <row r="160" ht="12.75">
      <c r="C160" s="63"/>
    </row>
    <row r="161" ht="12.75">
      <c r="C161" s="63"/>
    </row>
    <row r="162" ht="12.75">
      <c r="C162" s="63"/>
    </row>
    <row r="163" ht="12.75">
      <c r="C163" s="63"/>
    </row>
    <row r="164" ht="12.75">
      <c r="C164" s="63"/>
    </row>
    <row r="165" ht="12.75">
      <c r="C165" s="63"/>
    </row>
    <row r="166" ht="12.75">
      <c r="C166" s="63"/>
    </row>
    <row r="167" ht="12.75">
      <c r="C167" s="63"/>
    </row>
    <row r="168" ht="12.75">
      <c r="C168" s="63"/>
    </row>
    <row r="169" ht="12.75">
      <c r="C169" s="63"/>
    </row>
    <row r="170" ht="12.75">
      <c r="C170" s="63"/>
    </row>
    <row r="171" ht="12.75">
      <c r="C171" s="63"/>
    </row>
    <row r="172" ht="12.75">
      <c r="C172" s="63"/>
    </row>
    <row r="173" ht="12.75">
      <c r="C173" s="63"/>
    </row>
    <row r="174" ht="12.75">
      <c r="C174" s="63"/>
    </row>
    <row r="175" ht="12.75">
      <c r="C175" s="63"/>
    </row>
    <row r="176" ht="12.75">
      <c r="C176" s="63"/>
    </row>
    <row r="177" ht="12.75">
      <c r="C177" s="63"/>
    </row>
    <row r="178" ht="12.75">
      <c r="C178" s="63"/>
    </row>
    <row r="179" ht="12.75">
      <c r="C179" s="63"/>
    </row>
    <row r="180" ht="12.75">
      <c r="C180" s="63"/>
    </row>
    <row r="181" ht="12.75">
      <c r="C181" s="63"/>
    </row>
    <row r="182" ht="12.75">
      <c r="C182" s="63"/>
    </row>
    <row r="183" ht="12.75">
      <c r="C183" s="63"/>
    </row>
    <row r="184" ht="12.75">
      <c r="C184" s="63"/>
    </row>
    <row r="185" ht="12.75">
      <c r="C185" s="63"/>
    </row>
    <row r="186" ht="12.75">
      <c r="C186" s="63"/>
    </row>
    <row r="187" ht="12.75">
      <c r="C187" s="63"/>
    </row>
    <row r="188" ht="12.75">
      <c r="C188" s="63"/>
    </row>
    <row r="189" ht="12.75">
      <c r="C189" s="63"/>
    </row>
    <row r="190" ht="12.75">
      <c r="C190" s="63"/>
    </row>
    <row r="191" ht="12.75">
      <c r="C191" s="63"/>
    </row>
    <row r="192" ht="12.75">
      <c r="C192" s="63"/>
    </row>
    <row r="193" ht="12.75">
      <c r="C193" s="63"/>
    </row>
    <row r="194" ht="12.75">
      <c r="C194" s="63"/>
    </row>
    <row r="195" ht="12.75">
      <c r="C195" s="63"/>
    </row>
    <row r="196" ht="12.75">
      <c r="C196" s="63"/>
    </row>
    <row r="197" ht="12.75">
      <c r="C197" s="63"/>
    </row>
    <row r="198" ht="12.75">
      <c r="C198" s="63"/>
    </row>
    <row r="199" ht="12.75">
      <c r="C199" s="63"/>
    </row>
    <row r="200" ht="12.75">
      <c r="C200" s="63"/>
    </row>
    <row r="201" ht="12.75">
      <c r="C201" s="63"/>
    </row>
    <row r="202" ht="12.75">
      <c r="C202" s="63"/>
    </row>
    <row r="203" ht="12.75">
      <c r="C203" s="63"/>
    </row>
    <row r="204" ht="12.75">
      <c r="C204" s="63"/>
    </row>
    <row r="205" ht="12.75">
      <c r="C205" s="63"/>
    </row>
    <row r="206" ht="12.75">
      <c r="C206" s="63"/>
    </row>
    <row r="207" ht="12.75">
      <c r="C207" s="63"/>
    </row>
    <row r="208" ht="12.75">
      <c r="C208" s="63"/>
    </row>
    <row r="209" ht="12.75">
      <c r="C209" s="63"/>
    </row>
    <row r="210" ht="12.75">
      <c r="C210" s="63"/>
    </row>
    <row r="211" ht="12.75">
      <c r="C211" s="63"/>
    </row>
    <row r="212" ht="12.75">
      <c r="C212" s="63"/>
    </row>
    <row r="213" ht="12.75">
      <c r="C213" s="63"/>
    </row>
    <row r="214" ht="12.75">
      <c r="C214" s="63"/>
    </row>
    <row r="215" ht="12.75">
      <c r="C215" s="63"/>
    </row>
    <row r="216" ht="12.75">
      <c r="C216" s="63"/>
    </row>
    <row r="217" ht="12.75">
      <c r="C217" s="63"/>
    </row>
    <row r="218" ht="12.75">
      <c r="C218" s="63"/>
    </row>
    <row r="219" ht="12.75">
      <c r="C219" s="63"/>
    </row>
    <row r="220" ht="12.75">
      <c r="C220" s="63"/>
    </row>
    <row r="221" ht="12.75">
      <c r="C221" s="63"/>
    </row>
    <row r="222" ht="12.75">
      <c r="C222" s="63"/>
    </row>
    <row r="223" ht="12.75">
      <c r="C223" s="63"/>
    </row>
    <row r="224" ht="12.75">
      <c r="C224" s="63"/>
    </row>
    <row r="225" ht="12.75">
      <c r="C225" s="63"/>
    </row>
    <row r="226" ht="12.75">
      <c r="C226" s="63"/>
    </row>
    <row r="227" ht="12.75">
      <c r="C227" s="63"/>
    </row>
    <row r="228" ht="12.75">
      <c r="C228" s="63"/>
    </row>
    <row r="229" ht="12.75">
      <c r="C229" s="63"/>
    </row>
    <row r="230" ht="12.75">
      <c r="C230" s="63"/>
    </row>
    <row r="231" ht="12.75">
      <c r="C231" s="63"/>
    </row>
    <row r="232" ht="12.75">
      <c r="C232" s="63"/>
    </row>
    <row r="233" ht="12.75">
      <c r="C233" s="63"/>
    </row>
    <row r="234" ht="12.75">
      <c r="C234" s="63"/>
    </row>
    <row r="235" ht="12.75">
      <c r="C235" s="63"/>
    </row>
    <row r="236" ht="12.75">
      <c r="C236" s="63"/>
    </row>
    <row r="237" ht="12.75">
      <c r="C237" s="63"/>
    </row>
    <row r="238" ht="12.75">
      <c r="C238" s="63"/>
    </row>
    <row r="239" ht="12.75">
      <c r="C239" s="63"/>
    </row>
    <row r="240" ht="12.75">
      <c r="C240" s="63"/>
    </row>
    <row r="241" ht="12.75">
      <c r="C241" s="63"/>
    </row>
    <row r="242" ht="12.75">
      <c r="C242" s="63"/>
    </row>
    <row r="243" ht="12.75">
      <c r="C243" s="63"/>
    </row>
    <row r="244" ht="12.75">
      <c r="C244" s="63"/>
    </row>
    <row r="245" ht="12.75">
      <c r="C245" s="63"/>
    </row>
    <row r="246" ht="12.75">
      <c r="C246" s="63"/>
    </row>
    <row r="247" ht="12.75">
      <c r="C247" s="63"/>
    </row>
    <row r="248" ht="12.75">
      <c r="C248" s="63"/>
    </row>
    <row r="249" ht="12.75">
      <c r="C249" s="63"/>
    </row>
    <row r="250" ht="12.75">
      <c r="C250" s="63"/>
    </row>
    <row r="251" ht="12.75">
      <c r="C251" s="63"/>
    </row>
    <row r="252" ht="12.75">
      <c r="C252" s="63"/>
    </row>
    <row r="253" ht="12.75">
      <c r="C253" s="63"/>
    </row>
    <row r="254" ht="12.75">
      <c r="C254" s="63"/>
    </row>
    <row r="255" ht="12.75">
      <c r="C255" s="63"/>
    </row>
    <row r="256" ht="12.75">
      <c r="C256" s="63"/>
    </row>
    <row r="257" ht="12.75">
      <c r="C257" s="63"/>
    </row>
    <row r="258" ht="12.75">
      <c r="C258" s="63"/>
    </row>
    <row r="259" ht="12.75">
      <c r="C259" s="63"/>
    </row>
    <row r="260" ht="12.75">
      <c r="C260" s="63"/>
    </row>
    <row r="261" ht="12.75">
      <c r="C261" s="63"/>
    </row>
    <row r="262" ht="12.75">
      <c r="C262" s="63"/>
    </row>
    <row r="263" ht="12.75">
      <c r="C263" s="63"/>
    </row>
    <row r="264" ht="12.75">
      <c r="C264" s="63"/>
    </row>
    <row r="265" ht="12.75">
      <c r="C265" s="63"/>
    </row>
    <row r="266" ht="12.75">
      <c r="C266" s="63"/>
    </row>
    <row r="267" ht="12.75">
      <c r="C267" s="63"/>
    </row>
    <row r="268" ht="12.75">
      <c r="C268" s="63"/>
    </row>
    <row r="269" ht="12.75">
      <c r="C269" s="63"/>
    </row>
    <row r="270" ht="12.75">
      <c r="C270" s="63"/>
    </row>
    <row r="271" ht="12.75">
      <c r="C271" s="63"/>
    </row>
    <row r="272" ht="12.75">
      <c r="C272" s="63"/>
    </row>
    <row r="273" ht="12.75">
      <c r="C273" s="63"/>
    </row>
    <row r="274" ht="12.75">
      <c r="C274" s="63"/>
    </row>
    <row r="275" ht="12.75">
      <c r="C275" s="63"/>
    </row>
    <row r="276" ht="12.75">
      <c r="C276" s="63"/>
    </row>
    <row r="277" ht="12.75">
      <c r="C277" s="63"/>
    </row>
    <row r="278" ht="12.75">
      <c r="C278" s="63"/>
    </row>
    <row r="279" ht="12.75">
      <c r="C279" s="63"/>
    </row>
    <row r="280" ht="12.75">
      <c r="C280" s="63"/>
    </row>
    <row r="281" ht="12.75">
      <c r="C281" s="63"/>
    </row>
    <row r="282" ht="12.75">
      <c r="C282" s="63"/>
    </row>
    <row r="283" ht="12.75">
      <c r="C283" s="63"/>
    </row>
    <row r="284" ht="12.75">
      <c r="C284" s="63"/>
    </row>
    <row r="285" ht="12.75">
      <c r="C285" s="63"/>
    </row>
    <row r="286" ht="12.75">
      <c r="C286" s="63"/>
    </row>
    <row r="287" ht="12.75">
      <c r="C287" s="63"/>
    </row>
    <row r="288" ht="12.75">
      <c r="C288" s="63"/>
    </row>
    <row r="289" ht="12.75">
      <c r="C289" s="63"/>
    </row>
    <row r="290" ht="12.75">
      <c r="C290" s="63"/>
    </row>
    <row r="291" ht="12.75">
      <c r="C291" s="63"/>
    </row>
    <row r="292" ht="12.75">
      <c r="C292" s="63"/>
    </row>
    <row r="293" ht="12.75">
      <c r="C293" s="63"/>
    </row>
    <row r="294" ht="12.75">
      <c r="C294" s="63"/>
    </row>
    <row r="295" ht="12.75">
      <c r="C295" s="63"/>
    </row>
    <row r="296" ht="12.75">
      <c r="C296" s="63"/>
    </row>
    <row r="297" ht="12.75">
      <c r="C297" s="63"/>
    </row>
    <row r="298" ht="12.75">
      <c r="C298" s="63"/>
    </row>
    <row r="299" ht="12.75">
      <c r="C299" s="63"/>
    </row>
    <row r="300" ht="12.75">
      <c r="C300" s="63"/>
    </row>
    <row r="301" ht="12.75">
      <c r="C301" s="63"/>
    </row>
    <row r="302" ht="12.75">
      <c r="C302" s="63"/>
    </row>
    <row r="303" ht="12.75">
      <c r="C303" s="63"/>
    </row>
    <row r="304" ht="12.75">
      <c r="C304" s="63"/>
    </row>
    <row r="305" ht="12.75">
      <c r="C305" s="63"/>
    </row>
    <row r="306" ht="12.75">
      <c r="C306" s="63"/>
    </row>
    <row r="307" ht="12.75">
      <c r="C307" s="63"/>
    </row>
    <row r="308" ht="12.75">
      <c r="C308" s="63"/>
    </row>
    <row r="309" ht="12.75">
      <c r="C309" s="63"/>
    </row>
    <row r="310" ht="12.75">
      <c r="C310" s="63"/>
    </row>
    <row r="311" ht="12.75">
      <c r="C311" s="63"/>
    </row>
    <row r="312" ht="12.75">
      <c r="C312" s="63"/>
    </row>
    <row r="313" ht="12.75">
      <c r="C313" s="63"/>
    </row>
    <row r="314" ht="12.75">
      <c r="C314" s="63"/>
    </row>
    <row r="315" ht="12.75">
      <c r="C315" s="63"/>
    </row>
    <row r="316" ht="12.75">
      <c r="C316" s="63"/>
    </row>
    <row r="317" ht="12.75">
      <c r="C317" s="63"/>
    </row>
    <row r="318" ht="12.75">
      <c r="C318" s="63"/>
    </row>
    <row r="319" ht="12.75">
      <c r="C319" s="63"/>
    </row>
    <row r="320" ht="12.75">
      <c r="C320" s="63"/>
    </row>
    <row r="321" ht="12.75">
      <c r="C321" s="63"/>
    </row>
    <row r="322" ht="12.75">
      <c r="C322" s="63"/>
    </row>
    <row r="323" ht="12.75">
      <c r="C323" s="63"/>
    </row>
    <row r="324" ht="12.75">
      <c r="C324" s="63"/>
    </row>
    <row r="325" ht="12.75">
      <c r="C325" s="63"/>
    </row>
    <row r="326" ht="12.75">
      <c r="C326" s="63"/>
    </row>
    <row r="327" ht="12.75">
      <c r="C327" s="63"/>
    </row>
    <row r="328" ht="12.75">
      <c r="C328" s="63"/>
    </row>
    <row r="329" ht="12.75">
      <c r="C329" s="63"/>
    </row>
    <row r="330" ht="12.75">
      <c r="C330" s="63"/>
    </row>
    <row r="331" ht="12.75">
      <c r="C331" s="63"/>
    </row>
    <row r="332" ht="12.75">
      <c r="C332" s="63"/>
    </row>
    <row r="333" ht="12.75">
      <c r="C333" s="63"/>
    </row>
    <row r="334" ht="12.75">
      <c r="C334" s="63"/>
    </row>
    <row r="335" ht="12.75">
      <c r="C335" s="63"/>
    </row>
    <row r="336" ht="12.75">
      <c r="C336" s="63"/>
    </row>
    <row r="337" ht="12.75">
      <c r="C337" s="63"/>
    </row>
    <row r="338" ht="12.75">
      <c r="C338" s="63"/>
    </row>
    <row r="339" ht="12.75">
      <c r="C339" s="63"/>
    </row>
    <row r="340" ht="12.75">
      <c r="C340" s="63"/>
    </row>
    <row r="341" ht="12.75">
      <c r="C341" s="63"/>
    </row>
    <row r="342" ht="12.75">
      <c r="C342" s="63"/>
    </row>
    <row r="343" ht="12.75">
      <c r="C343" s="63"/>
    </row>
    <row r="344" ht="12.75">
      <c r="C344" s="63"/>
    </row>
    <row r="345" ht="12.75">
      <c r="C345" s="63"/>
    </row>
    <row r="346" ht="12.75">
      <c r="C346" s="63"/>
    </row>
    <row r="347" ht="12.75">
      <c r="C347" s="63"/>
    </row>
    <row r="348" ht="12.75">
      <c r="C348" s="63"/>
    </row>
    <row r="349" ht="12.75">
      <c r="C349" s="63"/>
    </row>
    <row r="350" ht="12.75">
      <c r="C350" s="63"/>
    </row>
    <row r="351" ht="12.75">
      <c r="C351" s="63"/>
    </row>
    <row r="352" ht="12.75">
      <c r="C352" s="63"/>
    </row>
    <row r="353" ht="12.75">
      <c r="C353" s="63"/>
    </row>
    <row r="354" ht="12.75">
      <c r="C354" s="63"/>
    </row>
    <row r="355" ht="12.75">
      <c r="C355" s="63"/>
    </row>
    <row r="356" ht="12.75">
      <c r="C356" s="63"/>
    </row>
    <row r="357" ht="12.75">
      <c r="C357" s="63"/>
    </row>
    <row r="358" ht="12.75">
      <c r="C358" s="63"/>
    </row>
    <row r="359" ht="12.75">
      <c r="C359" s="63"/>
    </row>
    <row r="360" ht="12.75">
      <c r="C360" s="63"/>
    </row>
    <row r="361" ht="12.75">
      <c r="C361" s="63"/>
    </row>
    <row r="362" ht="12.75">
      <c r="C362" s="63"/>
    </row>
    <row r="363" ht="12.75">
      <c r="C363" s="63"/>
    </row>
    <row r="364" ht="12.75">
      <c r="C364" s="63"/>
    </row>
    <row r="365" ht="12.75">
      <c r="C365" s="63"/>
    </row>
    <row r="366" ht="12.75">
      <c r="C366" s="63"/>
    </row>
    <row r="367" ht="12.75">
      <c r="C367" s="63"/>
    </row>
    <row r="368" ht="12.75">
      <c r="C368" s="63"/>
    </row>
    <row r="369" ht="12.75">
      <c r="C369" s="63"/>
    </row>
    <row r="370" ht="12.75">
      <c r="C370" s="63"/>
    </row>
    <row r="371" ht="12.75">
      <c r="C371" s="63"/>
    </row>
    <row r="372" ht="12.75">
      <c r="C372" s="63"/>
    </row>
    <row r="373" ht="12.75">
      <c r="C373" s="63"/>
    </row>
    <row r="374" ht="12.75">
      <c r="C374" s="63"/>
    </row>
    <row r="375" ht="12.75">
      <c r="C375" s="63"/>
    </row>
    <row r="376" ht="12.75">
      <c r="C376" s="63"/>
    </row>
    <row r="377" ht="12.75">
      <c r="C377" s="63"/>
    </row>
    <row r="378" ht="12.75">
      <c r="C378" s="63"/>
    </row>
    <row r="379" ht="12.75">
      <c r="C379" s="63"/>
    </row>
    <row r="380" ht="12.75">
      <c r="C380" s="63"/>
    </row>
    <row r="381" ht="12.75">
      <c r="C381" s="63"/>
    </row>
    <row r="382" ht="12.75">
      <c r="C382" s="63"/>
    </row>
    <row r="383" ht="12.75">
      <c r="C383" s="63"/>
    </row>
    <row r="384" ht="12.75">
      <c r="C384" s="63"/>
    </row>
    <row r="385" ht="12.75">
      <c r="C385" s="63"/>
    </row>
    <row r="386" ht="12.75">
      <c r="C386" s="63"/>
    </row>
    <row r="387" ht="12.75">
      <c r="C387" s="63"/>
    </row>
    <row r="388" ht="12.75">
      <c r="C388" s="63"/>
    </row>
    <row r="389" ht="12.75">
      <c r="C389" s="63"/>
    </row>
    <row r="390" ht="12.75">
      <c r="C390" s="63"/>
    </row>
    <row r="391" ht="12.75">
      <c r="C391" s="63"/>
    </row>
    <row r="392" ht="12.75">
      <c r="C392" s="63"/>
    </row>
    <row r="393" ht="12.75">
      <c r="C393" s="63"/>
    </row>
    <row r="394" ht="12.75">
      <c r="C394" s="63"/>
    </row>
    <row r="395" ht="12.75">
      <c r="C395" s="63"/>
    </row>
    <row r="396" ht="12.75">
      <c r="C396" s="63"/>
    </row>
    <row r="397" ht="12.75">
      <c r="C397" s="63"/>
    </row>
    <row r="398" ht="12.75">
      <c r="C398" s="63"/>
    </row>
    <row r="399" ht="12.75">
      <c r="C399" s="63"/>
    </row>
    <row r="400" ht="12.75">
      <c r="C400" s="63"/>
    </row>
    <row r="401" ht="12.75">
      <c r="C401" s="63"/>
    </row>
    <row r="402" ht="12.75">
      <c r="C402" s="63"/>
    </row>
    <row r="403" ht="12.75">
      <c r="C403" s="63"/>
    </row>
    <row r="404" ht="12.75">
      <c r="C404" s="63"/>
    </row>
    <row r="405" ht="12.75">
      <c r="C405" s="63"/>
    </row>
    <row r="406" ht="12.75">
      <c r="C406" s="63"/>
    </row>
    <row r="407" ht="12.75">
      <c r="C407" s="63"/>
    </row>
    <row r="408" ht="12.75">
      <c r="C408" s="63"/>
    </row>
    <row r="409" ht="12.75">
      <c r="C409" s="63"/>
    </row>
    <row r="410" ht="12.75">
      <c r="C410" s="63"/>
    </row>
    <row r="411" ht="12.75">
      <c r="C411" s="63"/>
    </row>
    <row r="412" ht="12.75">
      <c r="C412" s="63"/>
    </row>
    <row r="413" ht="12.75">
      <c r="C413" s="63"/>
    </row>
    <row r="414" ht="12.75">
      <c r="C414" s="63"/>
    </row>
    <row r="415" ht="12.75">
      <c r="C415" s="63"/>
    </row>
    <row r="416" ht="12.75">
      <c r="C416" s="63"/>
    </row>
    <row r="417" ht="12.75">
      <c r="C417" s="63"/>
    </row>
    <row r="418" ht="12.75">
      <c r="C418" s="63"/>
    </row>
    <row r="419" ht="12.75">
      <c r="C419" s="63"/>
    </row>
    <row r="420" ht="12.75">
      <c r="C420" s="63"/>
    </row>
    <row r="421" ht="12.75">
      <c r="C421" s="63"/>
    </row>
    <row r="422" ht="12.75">
      <c r="C422" s="63"/>
    </row>
    <row r="423" ht="12.75">
      <c r="C423" s="63"/>
    </row>
    <row r="424" ht="12.75">
      <c r="C424" s="63"/>
    </row>
    <row r="425" ht="12.75">
      <c r="C425" s="63"/>
    </row>
    <row r="426" ht="12.75">
      <c r="C426" s="63"/>
    </row>
    <row r="427" ht="12.75">
      <c r="C427" s="63"/>
    </row>
    <row r="428" ht="12.75">
      <c r="C428" s="63"/>
    </row>
    <row r="429" ht="12.75">
      <c r="C429" s="63"/>
    </row>
    <row r="430" ht="12.75">
      <c r="C430" s="63"/>
    </row>
    <row r="431" ht="12.75">
      <c r="C431" s="63"/>
    </row>
    <row r="432" ht="12.75">
      <c r="C432" s="63"/>
    </row>
    <row r="433" ht="12.75">
      <c r="C433" s="63"/>
    </row>
    <row r="434" ht="12.75">
      <c r="C434" s="63"/>
    </row>
    <row r="435" ht="12.75">
      <c r="C435" s="63"/>
    </row>
    <row r="436" ht="12.75">
      <c r="C436" s="63"/>
    </row>
    <row r="437" ht="12.75">
      <c r="C437" s="63"/>
    </row>
    <row r="438" ht="12.75">
      <c r="C438" s="63"/>
    </row>
    <row r="439" ht="12.75">
      <c r="C439" s="63"/>
    </row>
    <row r="440" ht="12.75">
      <c r="C440" s="63"/>
    </row>
    <row r="441" ht="12.75">
      <c r="C441" s="63"/>
    </row>
    <row r="442" ht="12.75">
      <c r="C442" s="63"/>
    </row>
    <row r="443" ht="12.75">
      <c r="C443" s="63"/>
    </row>
    <row r="444" ht="12.75">
      <c r="C444" s="63"/>
    </row>
    <row r="445" ht="12.75">
      <c r="C445" s="63"/>
    </row>
    <row r="446" ht="12.75">
      <c r="C446" s="63"/>
    </row>
    <row r="447" ht="12.75">
      <c r="C447" s="63"/>
    </row>
    <row r="448" ht="12.75">
      <c r="C448" s="63"/>
    </row>
    <row r="449" ht="12.75">
      <c r="C449" s="63"/>
    </row>
    <row r="450" ht="12.75">
      <c r="C450" s="63"/>
    </row>
    <row r="451" ht="12.75">
      <c r="C451" s="63"/>
    </row>
    <row r="452" ht="12.75">
      <c r="C452" s="63"/>
    </row>
    <row r="453" ht="12.75">
      <c r="C453" s="63"/>
    </row>
    <row r="454" ht="12.75">
      <c r="C454" s="63"/>
    </row>
    <row r="455" ht="12.75">
      <c r="C455" s="63"/>
    </row>
    <row r="456" ht="12.75">
      <c r="C456" s="63"/>
    </row>
    <row r="457" ht="12.75">
      <c r="C457" s="63"/>
    </row>
    <row r="458" ht="12.75">
      <c r="C458" s="63"/>
    </row>
    <row r="459" ht="12.75">
      <c r="C459" s="63"/>
    </row>
    <row r="460" ht="12.75">
      <c r="C460" s="63"/>
    </row>
    <row r="461" ht="12.75">
      <c r="C461" s="63"/>
    </row>
    <row r="462" ht="12.75">
      <c r="C462" s="63"/>
    </row>
    <row r="463" ht="12.75">
      <c r="C463" s="63"/>
    </row>
    <row r="464" ht="12.75">
      <c r="C464" s="63"/>
    </row>
    <row r="465" ht="12.75">
      <c r="C465" s="63"/>
    </row>
    <row r="466" ht="12.75">
      <c r="C466" s="63"/>
    </row>
    <row r="467" ht="12.75">
      <c r="C467" s="63"/>
    </row>
    <row r="468" ht="12.75">
      <c r="C468" s="63"/>
    </row>
    <row r="469" ht="12.75">
      <c r="C469" s="63"/>
    </row>
    <row r="470" ht="12.75">
      <c r="C470" s="63"/>
    </row>
    <row r="471" ht="12.75">
      <c r="C471" s="63"/>
    </row>
    <row r="472" ht="12.75">
      <c r="C472" s="63"/>
    </row>
    <row r="473" ht="12.75">
      <c r="C473" s="63"/>
    </row>
    <row r="474" ht="12.75">
      <c r="C474" s="63"/>
    </row>
    <row r="475" ht="12.75">
      <c r="C475" s="63"/>
    </row>
    <row r="476" ht="12.75">
      <c r="C476" s="63"/>
    </row>
    <row r="477" ht="12.75">
      <c r="C477" s="63"/>
    </row>
    <row r="478" ht="12.75">
      <c r="C478" s="63"/>
    </row>
    <row r="479" ht="12.75">
      <c r="C479" s="63"/>
    </row>
    <row r="480" ht="12.75">
      <c r="C480" s="63"/>
    </row>
    <row r="481" ht="12.75">
      <c r="C481" s="63"/>
    </row>
    <row r="482" ht="12.75">
      <c r="C482" s="63"/>
    </row>
    <row r="483" ht="12.75">
      <c r="C483" s="63"/>
    </row>
    <row r="484" ht="12.75">
      <c r="C484" s="63"/>
    </row>
    <row r="485" ht="12.75">
      <c r="C485" s="63"/>
    </row>
    <row r="486" ht="12.75">
      <c r="C486" s="63"/>
    </row>
    <row r="487" ht="12.75">
      <c r="C487" s="63"/>
    </row>
    <row r="488" ht="12.75">
      <c r="C488" s="63"/>
    </row>
    <row r="489" ht="12.75">
      <c r="C489" s="63"/>
    </row>
    <row r="490" ht="12.75">
      <c r="C490" s="63"/>
    </row>
    <row r="491" ht="12.75">
      <c r="C491" s="63"/>
    </row>
    <row r="492" ht="12.75">
      <c r="C492" s="63"/>
    </row>
    <row r="493" ht="12.75">
      <c r="C493" s="63"/>
    </row>
    <row r="494" ht="12.75">
      <c r="C494" s="63"/>
    </row>
    <row r="495" ht="12.75">
      <c r="C495" s="63"/>
    </row>
    <row r="496" ht="12.75">
      <c r="C496" s="63"/>
    </row>
    <row r="497" ht="12.75">
      <c r="C497" s="63"/>
    </row>
    <row r="498" ht="12.75">
      <c r="C498" s="63"/>
    </row>
    <row r="499" ht="12.75">
      <c r="C499" s="63"/>
    </row>
    <row r="500" ht="12.75">
      <c r="C500" s="63"/>
    </row>
    <row r="501" ht="12.75">
      <c r="C501" s="63"/>
    </row>
    <row r="502" ht="12.75">
      <c r="C502" s="63"/>
    </row>
    <row r="503" ht="12.75">
      <c r="C503" s="63"/>
    </row>
    <row r="504" ht="12.75">
      <c r="C504" s="63"/>
    </row>
    <row r="505" ht="12.75">
      <c r="C505" s="63"/>
    </row>
    <row r="506" ht="12.75">
      <c r="C506" s="63"/>
    </row>
    <row r="507" ht="12.75">
      <c r="C507" s="63"/>
    </row>
    <row r="508" ht="12.75">
      <c r="C508" s="63"/>
    </row>
    <row r="509" ht="12.75">
      <c r="C509" s="63"/>
    </row>
    <row r="510" ht="12.75">
      <c r="C510" s="63"/>
    </row>
    <row r="511" ht="12.75">
      <c r="C511" s="63"/>
    </row>
    <row r="512" ht="12.75">
      <c r="C512" s="63"/>
    </row>
    <row r="513" ht="12.75">
      <c r="C513" s="63"/>
    </row>
    <row r="514" ht="12.75">
      <c r="C514" s="63"/>
    </row>
    <row r="515" ht="12.75">
      <c r="C515" s="63"/>
    </row>
    <row r="516" ht="12.75">
      <c r="C516" s="63"/>
    </row>
    <row r="517" ht="12.75">
      <c r="C517" s="63"/>
    </row>
    <row r="518" ht="12.75">
      <c r="C518" s="63"/>
    </row>
    <row r="519" ht="12.75">
      <c r="C519" s="63"/>
    </row>
    <row r="520" ht="12.75">
      <c r="C520" s="63"/>
    </row>
    <row r="521" ht="12.75">
      <c r="C521" s="63"/>
    </row>
    <row r="522" ht="12.75">
      <c r="C522" s="63"/>
    </row>
    <row r="523" ht="12.75">
      <c r="C523" s="63"/>
    </row>
    <row r="524" ht="12.75">
      <c r="C524" s="63"/>
    </row>
    <row r="525" ht="12.75">
      <c r="C525" s="63"/>
    </row>
    <row r="526" ht="12.75">
      <c r="C526" s="63"/>
    </row>
    <row r="527" ht="12.75">
      <c r="C527" s="63"/>
    </row>
    <row r="528" ht="12.75">
      <c r="C528" s="63"/>
    </row>
    <row r="529" ht="12.75">
      <c r="C529" s="63"/>
    </row>
    <row r="530" ht="12.75">
      <c r="C530" s="63"/>
    </row>
    <row r="531" ht="12.75">
      <c r="C531" s="63"/>
    </row>
    <row r="532" ht="12.75">
      <c r="C532" s="63"/>
    </row>
    <row r="533" ht="12.75">
      <c r="C533" s="63"/>
    </row>
    <row r="534" ht="12.75">
      <c r="C534" s="63"/>
    </row>
    <row r="535" ht="12.75">
      <c r="C535" s="63"/>
    </row>
    <row r="536" ht="12.75">
      <c r="C536" s="63"/>
    </row>
    <row r="537" ht="12.75">
      <c r="C537" s="63"/>
    </row>
    <row r="538" ht="12.75">
      <c r="C538" s="63"/>
    </row>
    <row r="539" ht="12.75">
      <c r="C539" s="63"/>
    </row>
    <row r="540" ht="12.75">
      <c r="C540" s="63"/>
    </row>
    <row r="541" ht="12.75">
      <c r="C541" s="63"/>
    </row>
    <row r="542" ht="12.75">
      <c r="C542" s="63"/>
    </row>
    <row r="543" ht="12.75">
      <c r="C543" s="63"/>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rgb="FF00B050"/>
  </sheetPr>
  <dimension ref="A1:N25"/>
  <sheetViews>
    <sheetView view="pageBreakPreview" zoomScale="110" zoomScaleSheetLayoutView="110" zoomScalePageLayoutView="0" workbookViewId="0" topLeftCell="A10">
      <selection activeCell="E37" sqref="E37"/>
    </sheetView>
  </sheetViews>
  <sheetFormatPr defaultColWidth="9.140625" defaultRowHeight="15"/>
  <cols>
    <col min="1" max="1" width="5.140625" style="18" customWidth="1"/>
    <col min="2" max="4" width="26.00390625" style="18" customWidth="1"/>
    <col min="5" max="5" width="46.28125" style="18" customWidth="1"/>
    <col min="6" max="6" width="27.28125" style="18" customWidth="1"/>
    <col min="7" max="8" width="24.140625" style="18" customWidth="1"/>
    <col min="9" max="16384" width="9.140625" style="18" customWidth="1"/>
  </cols>
  <sheetData>
    <row r="1" spans="1:14" s="7" customFormat="1" ht="42" customHeight="1">
      <c r="A1" s="288" t="s">
        <v>130</v>
      </c>
      <c r="B1" s="288"/>
      <c r="C1" s="288"/>
      <c r="D1" s="288"/>
      <c r="E1" s="288"/>
      <c r="F1" s="288"/>
      <c r="G1" s="288"/>
      <c r="H1" s="288"/>
      <c r="I1" s="88"/>
      <c r="J1" s="88"/>
      <c r="K1" s="88"/>
      <c r="L1" s="88"/>
      <c r="M1" s="88"/>
      <c r="N1" s="88"/>
    </row>
    <row r="2" spans="1:8" ht="91.5" customHeight="1" thickBot="1">
      <c r="A2" s="244" t="s">
        <v>71</v>
      </c>
      <c r="B2" s="244"/>
      <c r="C2" s="244"/>
      <c r="D2" s="244"/>
      <c r="E2" s="244"/>
      <c r="F2" s="244"/>
      <c r="G2" s="244"/>
      <c r="H2" s="244"/>
    </row>
    <row r="3" spans="1:8" ht="36" customHeight="1">
      <c r="A3" s="290" t="s">
        <v>40</v>
      </c>
      <c r="B3" s="283" t="s">
        <v>72</v>
      </c>
      <c r="C3" s="283" t="s">
        <v>73</v>
      </c>
      <c r="D3" s="286" t="s">
        <v>149</v>
      </c>
      <c r="E3" s="283" t="s">
        <v>74</v>
      </c>
      <c r="F3" s="283" t="s">
        <v>146</v>
      </c>
      <c r="G3" s="283" t="s">
        <v>75</v>
      </c>
      <c r="H3" s="285"/>
    </row>
    <row r="4" spans="1:8" s="22" customFormat="1" ht="36" customHeight="1">
      <c r="A4" s="291"/>
      <c r="B4" s="284"/>
      <c r="C4" s="284"/>
      <c r="D4" s="287"/>
      <c r="E4" s="284"/>
      <c r="F4" s="284"/>
      <c r="G4" s="103" t="s">
        <v>151</v>
      </c>
      <c r="H4" s="104" t="s">
        <v>152</v>
      </c>
    </row>
    <row r="5" spans="1:8" ht="15">
      <c r="A5" s="23"/>
      <c r="B5" s="24"/>
      <c r="C5" s="24"/>
      <c r="D5" s="24"/>
      <c r="E5" s="24"/>
      <c r="F5" s="25"/>
      <c r="G5" s="25"/>
      <c r="H5" s="26"/>
    </row>
    <row r="6" spans="1:8" ht="15">
      <c r="A6" s="23"/>
      <c r="B6" s="24"/>
      <c r="C6" s="24"/>
      <c r="D6" s="24"/>
      <c r="E6" s="24"/>
      <c r="F6" s="25"/>
      <c r="G6" s="25"/>
      <c r="H6" s="26"/>
    </row>
    <row r="7" spans="1:8" ht="15">
      <c r="A7" s="23"/>
      <c r="B7" s="24"/>
      <c r="C7" s="24"/>
      <c r="D7" s="24"/>
      <c r="E7" s="24"/>
      <c r="F7" s="25"/>
      <c r="G7" s="25"/>
      <c r="H7" s="26"/>
    </row>
    <row r="8" spans="1:8" ht="15">
      <c r="A8" s="23"/>
      <c r="B8" s="24"/>
      <c r="C8" s="24"/>
      <c r="D8" s="24"/>
      <c r="E8" s="24"/>
      <c r="F8" s="25"/>
      <c r="G8" s="25"/>
      <c r="H8" s="26"/>
    </row>
    <row r="9" spans="1:8" ht="15">
      <c r="A9" s="23"/>
      <c r="B9" s="24"/>
      <c r="C9" s="24"/>
      <c r="D9" s="24"/>
      <c r="E9" s="24"/>
      <c r="F9" s="25"/>
      <c r="G9" s="25"/>
      <c r="H9" s="26"/>
    </row>
    <row r="10" spans="1:8" ht="15">
      <c r="A10" s="23"/>
      <c r="B10" s="24"/>
      <c r="C10" s="24"/>
      <c r="D10" s="24"/>
      <c r="E10" s="24"/>
      <c r="F10" s="25"/>
      <c r="G10" s="25"/>
      <c r="H10" s="26"/>
    </row>
    <row r="11" spans="1:8" ht="15">
      <c r="A11" s="23"/>
      <c r="B11" s="24"/>
      <c r="C11" s="24"/>
      <c r="D11" s="24"/>
      <c r="E11" s="24"/>
      <c r="F11" s="25"/>
      <c r="G11" s="25"/>
      <c r="H11" s="26"/>
    </row>
    <row r="12" spans="1:8" ht="15">
      <c r="A12" s="23"/>
      <c r="B12" s="24"/>
      <c r="C12" s="24"/>
      <c r="D12" s="24"/>
      <c r="E12" s="24"/>
      <c r="F12" s="25"/>
      <c r="G12" s="25"/>
      <c r="H12" s="26"/>
    </row>
    <row r="13" spans="1:8" ht="15">
      <c r="A13" s="23"/>
      <c r="B13" s="24"/>
      <c r="C13" s="24"/>
      <c r="D13" s="24"/>
      <c r="E13" s="24"/>
      <c r="F13" s="25"/>
      <c r="G13" s="25"/>
      <c r="H13" s="26"/>
    </row>
    <row r="14" spans="1:8" ht="15">
      <c r="A14" s="23"/>
      <c r="B14" s="24"/>
      <c r="C14" s="24"/>
      <c r="D14" s="24"/>
      <c r="E14" s="24"/>
      <c r="F14" s="25"/>
      <c r="G14" s="25"/>
      <c r="H14" s="26"/>
    </row>
    <row r="15" spans="1:8" ht="15">
      <c r="A15" s="23"/>
      <c r="B15" s="24"/>
      <c r="C15" s="24"/>
      <c r="D15" s="24"/>
      <c r="E15" s="24"/>
      <c r="F15" s="25"/>
      <c r="G15" s="25"/>
      <c r="H15" s="26"/>
    </row>
    <row r="16" spans="1:8" ht="15">
      <c r="A16" s="23"/>
      <c r="B16" s="24"/>
      <c r="C16" s="24"/>
      <c r="D16" s="24"/>
      <c r="E16" s="24"/>
      <c r="F16" s="25"/>
      <c r="G16" s="25"/>
      <c r="H16" s="26"/>
    </row>
    <row r="17" spans="1:8" ht="15">
      <c r="A17" s="23"/>
      <c r="B17" s="24"/>
      <c r="C17" s="24"/>
      <c r="D17" s="24"/>
      <c r="E17" s="24"/>
      <c r="F17" s="25"/>
      <c r="G17" s="25"/>
      <c r="H17" s="26"/>
    </row>
    <row r="18" spans="1:8" ht="15">
      <c r="A18" s="23"/>
      <c r="B18" s="24"/>
      <c r="C18" s="24"/>
      <c r="D18" s="24"/>
      <c r="E18" s="24"/>
      <c r="F18" s="25"/>
      <c r="G18" s="25"/>
      <c r="H18" s="26"/>
    </row>
    <row r="19" spans="1:8" ht="15">
      <c r="A19" s="23"/>
      <c r="B19" s="24"/>
      <c r="C19" s="24"/>
      <c r="D19" s="24"/>
      <c r="E19" s="24"/>
      <c r="F19" s="25"/>
      <c r="G19" s="25"/>
      <c r="H19" s="26"/>
    </row>
    <row r="20" spans="1:8" ht="15">
      <c r="A20" s="23"/>
      <c r="B20" s="24"/>
      <c r="C20" s="24"/>
      <c r="D20" s="24"/>
      <c r="E20" s="24"/>
      <c r="F20" s="25"/>
      <c r="G20" s="25"/>
      <c r="H20" s="26"/>
    </row>
    <row r="21" spans="1:8" ht="15">
      <c r="A21" s="23"/>
      <c r="B21" s="24"/>
      <c r="C21" s="24"/>
      <c r="D21" s="24"/>
      <c r="E21" s="24"/>
      <c r="F21" s="25"/>
      <c r="G21" s="25"/>
      <c r="H21" s="26"/>
    </row>
    <row r="22" spans="1:8" ht="15">
      <c r="A22" s="23"/>
      <c r="B22" s="24"/>
      <c r="C22" s="24"/>
      <c r="D22" s="24"/>
      <c r="E22" s="24"/>
      <c r="F22" s="25"/>
      <c r="G22" s="25"/>
      <c r="H22" s="26"/>
    </row>
    <row r="23" spans="1:8" ht="15">
      <c r="A23" s="23"/>
      <c r="B23" s="24"/>
      <c r="C23" s="24"/>
      <c r="D23" s="24"/>
      <c r="E23" s="24"/>
      <c r="F23" s="25"/>
      <c r="G23" s="25"/>
      <c r="H23" s="26"/>
    </row>
    <row r="24" spans="1:8" ht="15">
      <c r="A24" s="23"/>
      <c r="B24" s="24"/>
      <c r="C24" s="24"/>
      <c r="D24" s="24"/>
      <c r="E24" s="24"/>
      <c r="F24" s="25"/>
      <c r="G24" s="25"/>
      <c r="H24" s="26"/>
    </row>
    <row r="25" spans="1:8" ht="67.5" customHeight="1">
      <c r="A25" s="289" t="s">
        <v>137</v>
      </c>
      <c r="B25" s="289"/>
      <c r="C25" s="289"/>
      <c r="D25" s="289"/>
      <c r="E25" s="289"/>
      <c r="F25" s="289"/>
      <c r="G25" s="289"/>
      <c r="H25" s="289"/>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sheetPr>
    <tabColor rgb="FF00B050"/>
  </sheetPr>
  <dimension ref="A1:L26"/>
  <sheetViews>
    <sheetView view="pageBreakPreview" zoomScale="110" zoomScaleSheetLayoutView="110" zoomScalePageLayoutView="0" workbookViewId="0" topLeftCell="B16">
      <selection activeCell="D28" sqref="D28"/>
    </sheetView>
  </sheetViews>
  <sheetFormatPr defaultColWidth="9.140625" defaultRowHeight="15"/>
  <cols>
    <col min="1" max="1" width="5.140625" style="18" customWidth="1"/>
    <col min="2" max="3" width="27.28125" style="18" customWidth="1"/>
    <col min="4" max="4" width="46.28125" style="18" customWidth="1"/>
    <col min="5" max="6" width="27.28125" style="18" customWidth="1"/>
    <col min="7" max="16384" width="9.140625" style="18" customWidth="1"/>
  </cols>
  <sheetData>
    <row r="1" spans="1:12" s="7" customFormat="1" ht="26.25" customHeight="1">
      <c r="A1" s="245" t="s">
        <v>131</v>
      </c>
      <c r="B1" s="245"/>
      <c r="C1" s="245"/>
      <c r="D1" s="245"/>
      <c r="E1" s="245"/>
      <c r="F1" s="245"/>
      <c r="G1" s="88"/>
      <c r="H1" s="88"/>
      <c r="I1" s="88"/>
      <c r="J1" s="88"/>
      <c r="K1" s="88"/>
      <c r="L1" s="88"/>
    </row>
    <row r="2" spans="1:6" ht="89.25" customHeight="1">
      <c r="A2" s="244" t="s">
        <v>39</v>
      </c>
      <c r="B2" s="244"/>
      <c r="C2" s="244"/>
      <c r="D2" s="244"/>
      <c r="E2" s="244"/>
      <c r="F2" s="244"/>
    </row>
    <row r="3" spans="1:6" ht="15.75" thickBot="1">
      <c r="A3" s="292" t="s">
        <v>28</v>
      </c>
      <c r="B3" s="292"/>
      <c r="C3" s="292"/>
      <c r="D3" s="292"/>
      <c r="E3" s="292"/>
      <c r="F3" s="292"/>
    </row>
    <row r="4" spans="1:6" s="22" customFormat="1" ht="30">
      <c r="A4" s="19" t="s">
        <v>40</v>
      </c>
      <c r="B4" s="20" t="s">
        <v>41</v>
      </c>
      <c r="C4" s="20" t="s">
        <v>42</v>
      </c>
      <c r="D4" s="20" t="s">
        <v>43</v>
      </c>
      <c r="E4" s="20" t="s">
        <v>44</v>
      </c>
      <c r="F4" s="21" t="s">
        <v>45</v>
      </c>
    </row>
    <row r="5" spans="1:6" ht="15">
      <c r="A5" s="23"/>
      <c r="B5" s="24"/>
      <c r="C5" s="24"/>
      <c r="D5" s="24"/>
      <c r="E5" s="25"/>
      <c r="F5" s="26"/>
    </row>
    <row r="6" spans="1:6" ht="15">
      <c r="A6" s="23"/>
      <c r="B6" s="24"/>
      <c r="C6" s="24"/>
      <c r="D6" s="24"/>
      <c r="E6" s="25"/>
      <c r="F6" s="26"/>
    </row>
    <row r="7" spans="1:6" ht="15">
      <c r="A7" s="23"/>
      <c r="B7" s="24"/>
      <c r="C7" s="24"/>
      <c r="D7" s="24"/>
      <c r="E7" s="25"/>
      <c r="F7" s="26"/>
    </row>
    <row r="8" spans="1:6" ht="15">
      <c r="A8" s="23"/>
      <c r="B8" s="24"/>
      <c r="C8" s="24"/>
      <c r="D8" s="24"/>
      <c r="E8" s="25"/>
      <c r="F8" s="26"/>
    </row>
    <row r="9" spans="1:6" ht="15">
      <c r="A9" s="23"/>
      <c r="B9" s="24"/>
      <c r="C9" s="24"/>
      <c r="D9" s="24"/>
      <c r="E9" s="25"/>
      <c r="F9" s="26"/>
    </row>
    <row r="10" spans="1:6" ht="15">
      <c r="A10" s="23"/>
      <c r="B10" s="24"/>
      <c r="C10" s="24"/>
      <c r="D10" s="24"/>
      <c r="E10" s="25"/>
      <c r="F10" s="26"/>
    </row>
    <row r="11" spans="1:6" ht="15">
      <c r="A11" s="23"/>
      <c r="B11" s="24"/>
      <c r="C11" s="24"/>
      <c r="D11" s="24"/>
      <c r="E11" s="25"/>
      <c r="F11" s="26"/>
    </row>
    <row r="12" spans="1:6" ht="15">
      <c r="A12" s="23"/>
      <c r="B12" s="24"/>
      <c r="C12" s="24"/>
      <c r="D12" s="24"/>
      <c r="E12" s="25"/>
      <c r="F12" s="26"/>
    </row>
    <row r="13" spans="1:6" ht="15">
      <c r="A13" s="23"/>
      <c r="B13" s="24"/>
      <c r="C13" s="24"/>
      <c r="D13" s="24"/>
      <c r="E13" s="25"/>
      <c r="F13" s="26"/>
    </row>
    <row r="14" spans="1:6" ht="15">
      <c r="A14" s="23"/>
      <c r="B14" s="24"/>
      <c r="C14" s="24"/>
      <c r="D14" s="24"/>
      <c r="E14" s="25"/>
      <c r="F14" s="26"/>
    </row>
    <row r="15" spans="1:6" ht="15">
      <c r="A15" s="23"/>
      <c r="B15" s="24"/>
      <c r="C15" s="24"/>
      <c r="D15" s="24"/>
      <c r="E15" s="25"/>
      <c r="F15" s="26"/>
    </row>
    <row r="16" spans="1:6" ht="15">
      <c r="A16" s="23"/>
      <c r="B16" s="24"/>
      <c r="C16" s="24"/>
      <c r="D16" s="24"/>
      <c r="E16" s="25"/>
      <c r="F16" s="26"/>
    </row>
    <row r="17" spans="1:6" ht="15">
      <c r="A17" s="23"/>
      <c r="B17" s="24"/>
      <c r="C17" s="24"/>
      <c r="D17" s="24"/>
      <c r="E17" s="25"/>
      <c r="F17" s="26"/>
    </row>
    <row r="18" spans="1:6" ht="15">
      <c r="A18" s="23"/>
      <c r="B18" s="24"/>
      <c r="C18" s="24"/>
      <c r="D18" s="24"/>
      <c r="E18" s="25"/>
      <c r="F18" s="26"/>
    </row>
    <row r="19" spans="1:6" ht="15">
      <c r="A19" s="23"/>
      <c r="B19" s="24"/>
      <c r="C19" s="24"/>
      <c r="D19" s="24"/>
      <c r="E19" s="25"/>
      <c r="F19" s="26"/>
    </row>
    <row r="20" spans="1:6" ht="15">
      <c r="A20" s="23"/>
      <c r="B20" s="24"/>
      <c r="C20" s="24"/>
      <c r="D20" s="24"/>
      <c r="E20" s="25"/>
      <c r="F20" s="26"/>
    </row>
    <row r="21" spans="1:6" ht="15">
      <c r="A21" s="23"/>
      <c r="B21" s="24"/>
      <c r="C21" s="24"/>
      <c r="D21" s="24"/>
      <c r="E21" s="25"/>
      <c r="F21" s="26"/>
    </row>
    <row r="22" spans="1:6" ht="15">
      <c r="A22" s="23"/>
      <c r="B22" s="24"/>
      <c r="C22" s="24"/>
      <c r="D22" s="24"/>
      <c r="E22" s="25"/>
      <c r="F22" s="26"/>
    </row>
    <row r="23" spans="1:6" ht="15">
      <c r="A23" s="23"/>
      <c r="B23" s="24"/>
      <c r="C23" s="24"/>
      <c r="D23" s="24"/>
      <c r="E23" s="25"/>
      <c r="F23" s="26"/>
    </row>
    <row r="24" spans="1:6" ht="15">
      <c r="A24" s="23"/>
      <c r="B24" s="24"/>
      <c r="C24" s="24"/>
      <c r="D24" s="24"/>
      <c r="E24" s="25"/>
      <c r="F24" s="26"/>
    </row>
    <row r="25" spans="1:6" s="29" customFormat="1" ht="15.75" thickBot="1">
      <c r="A25" s="27"/>
      <c r="B25" s="293" t="s">
        <v>46</v>
      </c>
      <c r="C25" s="294"/>
      <c r="D25" s="295"/>
      <c r="E25" s="28">
        <f>SUM(E5:E24)</f>
        <v>0</v>
      </c>
      <c r="F25" s="28">
        <f>SUM(F5:F24)</f>
        <v>0</v>
      </c>
    </row>
    <row r="26" spans="1:6" ht="49.5" customHeight="1">
      <c r="A26" s="246" t="s">
        <v>137</v>
      </c>
      <c r="B26" s="246"/>
      <c r="C26" s="246"/>
      <c r="D26" s="246"/>
      <c r="E26" s="246"/>
      <c r="F26" s="246"/>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sheetPr>
    <tabColor rgb="FF00B050"/>
  </sheetPr>
  <dimension ref="A1:L31"/>
  <sheetViews>
    <sheetView view="pageBreakPreview" zoomScale="110" zoomScaleSheetLayoutView="110" zoomScalePageLayoutView="0" workbookViewId="0" topLeftCell="A13">
      <selection activeCell="D20" sqref="D20"/>
    </sheetView>
  </sheetViews>
  <sheetFormatPr defaultColWidth="9.140625" defaultRowHeight="15"/>
  <cols>
    <col min="1" max="1" width="6.28125" style="30" customWidth="1"/>
    <col min="2" max="2" width="21.57421875" style="30" customWidth="1"/>
    <col min="3" max="3" width="54.421875" style="30" customWidth="1"/>
    <col min="4" max="4" width="20.140625" style="46" customWidth="1"/>
    <col min="5" max="5" width="20.140625" style="47" customWidth="1"/>
    <col min="6" max="6" width="20.140625" style="46" customWidth="1"/>
    <col min="7" max="16384" width="9.140625" style="30" customWidth="1"/>
  </cols>
  <sheetData>
    <row r="1" spans="1:12" s="7" customFormat="1" ht="26.25" customHeight="1">
      <c r="A1" s="245" t="s">
        <v>132</v>
      </c>
      <c r="B1" s="245"/>
      <c r="C1" s="245"/>
      <c r="D1" s="245"/>
      <c r="E1" s="245"/>
      <c r="F1" s="245"/>
      <c r="G1" s="88"/>
      <c r="H1" s="88"/>
      <c r="I1" s="88"/>
      <c r="J1" s="88"/>
      <c r="K1" s="88"/>
      <c r="L1" s="88"/>
    </row>
    <row r="2" spans="1:6" ht="93.75" customHeight="1">
      <c r="A2" s="275" t="s">
        <v>51</v>
      </c>
      <c r="B2" s="275"/>
      <c r="C2" s="275"/>
      <c r="D2" s="275"/>
      <c r="E2" s="275"/>
      <c r="F2" s="275"/>
    </row>
    <row r="3" spans="2:6" ht="13.5" thickBot="1">
      <c r="B3" s="303" t="s">
        <v>159</v>
      </c>
      <c r="C3" s="303"/>
      <c r="D3" s="303"/>
      <c r="E3" s="303"/>
      <c r="F3" s="303"/>
    </row>
    <row r="4" spans="1:6" s="31" customFormat="1" ht="15.75" customHeight="1">
      <c r="A4" s="304" t="s">
        <v>40</v>
      </c>
      <c r="B4" s="266" t="s">
        <v>47</v>
      </c>
      <c r="C4" s="266" t="s">
        <v>48</v>
      </c>
      <c r="D4" s="266" t="s">
        <v>49</v>
      </c>
      <c r="E4" s="297" t="s">
        <v>158</v>
      </c>
      <c r="F4" s="267" t="s">
        <v>50</v>
      </c>
    </row>
    <row r="5" spans="1:6" s="31" customFormat="1" ht="22.5" customHeight="1">
      <c r="A5" s="305"/>
      <c r="B5" s="296"/>
      <c r="C5" s="296"/>
      <c r="D5" s="296"/>
      <c r="E5" s="298"/>
      <c r="F5" s="299"/>
    </row>
    <row r="6" spans="1:6" ht="18.75" customHeight="1">
      <c r="A6" s="32"/>
      <c r="B6" s="33"/>
      <c r="C6" s="34"/>
      <c r="D6" s="34"/>
      <c r="E6" s="35"/>
      <c r="F6" s="36"/>
    </row>
    <row r="7" spans="1:6" ht="12.75">
      <c r="A7" s="37"/>
      <c r="B7" s="38"/>
      <c r="C7" s="38"/>
      <c r="D7" s="39"/>
      <c r="E7" s="40"/>
      <c r="F7" s="41"/>
    </row>
    <row r="8" spans="1:6" ht="12.75">
      <c r="A8" s="37"/>
      <c r="B8" s="38"/>
      <c r="C8" s="38"/>
      <c r="D8" s="39"/>
      <c r="E8" s="40"/>
      <c r="F8" s="41"/>
    </row>
    <row r="9" spans="1:6" ht="12.75">
      <c r="A9" s="37"/>
      <c r="B9" s="38"/>
      <c r="C9" s="38"/>
      <c r="D9" s="39"/>
      <c r="E9" s="40"/>
      <c r="F9" s="41"/>
    </row>
    <row r="10" spans="1:6" ht="12.75">
      <c r="A10" s="37"/>
      <c r="B10" s="38"/>
      <c r="C10" s="38"/>
      <c r="D10" s="39"/>
      <c r="E10" s="40"/>
      <c r="F10" s="41"/>
    </row>
    <row r="11" spans="1:6" ht="12.75">
      <c r="A11" s="37"/>
      <c r="B11" s="38"/>
      <c r="C11" s="38"/>
      <c r="D11" s="39"/>
      <c r="E11" s="40"/>
      <c r="F11" s="41"/>
    </row>
    <row r="12" spans="1:6" ht="12.75">
      <c r="A12" s="37"/>
      <c r="B12" s="38"/>
      <c r="C12" s="38"/>
      <c r="D12" s="39"/>
      <c r="E12" s="40"/>
      <c r="F12" s="41"/>
    </row>
    <row r="13" spans="1:6" ht="12.75">
      <c r="A13" s="37"/>
      <c r="B13" s="38"/>
      <c r="C13" s="38"/>
      <c r="D13" s="39"/>
      <c r="E13" s="40"/>
      <c r="F13" s="41"/>
    </row>
    <row r="14" spans="1:6" ht="12.75">
      <c r="A14" s="37"/>
      <c r="B14" s="38"/>
      <c r="C14" s="38"/>
      <c r="D14" s="39"/>
      <c r="E14" s="40"/>
      <c r="F14" s="41"/>
    </row>
    <row r="15" spans="1:6" ht="12.75">
      <c r="A15" s="37"/>
      <c r="B15" s="38"/>
      <c r="C15" s="38"/>
      <c r="D15" s="39"/>
      <c r="E15" s="40"/>
      <c r="F15" s="41"/>
    </row>
    <row r="16" spans="1:6" ht="12.75">
      <c r="A16" s="37"/>
      <c r="B16" s="38"/>
      <c r="C16" s="38"/>
      <c r="D16" s="39"/>
      <c r="E16" s="40"/>
      <c r="F16" s="41"/>
    </row>
    <row r="17" spans="1:6" ht="12.75">
      <c r="A17" s="37"/>
      <c r="B17" s="38"/>
      <c r="C17" s="38"/>
      <c r="D17" s="39"/>
      <c r="E17" s="40"/>
      <c r="F17" s="41"/>
    </row>
    <row r="18" spans="1:6" ht="12.75">
      <c r="A18" s="37"/>
      <c r="B18" s="38"/>
      <c r="C18" s="38"/>
      <c r="D18" s="39"/>
      <c r="E18" s="40"/>
      <c r="F18" s="41"/>
    </row>
    <row r="19" spans="1:6" ht="12.75">
      <c r="A19" s="37"/>
      <c r="B19" s="38"/>
      <c r="C19" s="38"/>
      <c r="D19" s="39"/>
      <c r="E19" s="40"/>
      <c r="F19" s="41"/>
    </row>
    <row r="20" spans="1:6" ht="12.75">
      <c r="A20" s="37"/>
      <c r="B20" s="38"/>
      <c r="C20" s="38"/>
      <c r="D20" s="39"/>
      <c r="E20" s="40"/>
      <c r="F20" s="41"/>
    </row>
    <row r="21" spans="1:6" ht="12.75">
      <c r="A21" s="37"/>
      <c r="B21" s="38"/>
      <c r="C21" s="38"/>
      <c r="D21" s="39"/>
      <c r="E21" s="40"/>
      <c r="F21" s="41"/>
    </row>
    <row r="22" spans="1:6" ht="12.75">
      <c r="A22" s="37"/>
      <c r="B22" s="38"/>
      <c r="C22" s="38"/>
      <c r="D22" s="39"/>
      <c r="E22" s="40"/>
      <c r="F22" s="41"/>
    </row>
    <row r="23" spans="1:6" ht="12.75">
      <c r="A23" s="37"/>
      <c r="B23" s="38"/>
      <c r="C23" s="38"/>
      <c r="D23" s="39"/>
      <c r="E23" s="40"/>
      <c r="F23" s="41"/>
    </row>
    <row r="24" spans="1:6" ht="12.75">
      <c r="A24" s="37"/>
      <c r="B24" s="38"/>
      <c r="C24" s="38"/>
      <c r="D24" s="39"/>
      <c r="E24" s="40"/>
      <c r="F24" s="41"/>
    </row>
    <row r="25" spans="1:6" ht="12.75">
      <c r="A25" s="37"/>
      <c r="B25" s="38"/>
      <c r="C25" s="38"/>
      <c r="D25" s="39"/>
      <c r="E25" s="40"/>
      <c r="F25" s="41"/>
    </row>
    <row r="26" spans="1:6" ht="12.75">
      <c r="A26" s="37"/>
      <c r="B26" s="38"/>
      <c r="C26" s="38"/>
      <c r="D26" s="39"/>
      <c r="E26" s="40"/>
      <c r="F26" s="41"/>
    </row>
    <row r="27" spans="1:6" ht="12.75">
      <c r="A27" s="37"/>
      <c r="B27" s="38"/>
      <c r="C27" s="38"/>
      <c r="D27" s="39"/>
      <c r="E27" s="40"/>
      <c r="F27" s="41"/>
    </row>
    <row r="28" spans="1:6" ht="12.75">
      <c r="A28" s="37"/>
      <c r="B28" s="38"/>
      <c r="C28" s="38"/>
      <c r="D28" s="39"/>
      <c r="E28" s="40"/>
      <c r="F28" s="41"/>
    </row>
    <row r="29" spans="1:6" ht="12.75">
      <c r="A29" s="37"/>
      <c r="B29" s="38"/>
      <c r="C29" s="38"/>
      <c r="D29" s="39"/>
      <c r="E29" s="40"/>
      <c r="F29" s="41"/>
    </row>
    <row r="30" spans="1:6" s="45" customFormat="1" ht="15.75" customHeight="1" thickBot="1">
      <c r="A30" s="42"/>
      <c r="B30" s="302" t="s">
        <v>46</v>
      </c>
      <c r="C30" s="302"/>
      <c r="D30" s="302"/>
      <c r="E30" s="43">
        <f>SUM(E6:E29)</f>
        <v>0</v>
      </c>
      <c r="F30" s="44">
        <f>SUM(F6:F29)</f>
        <v>0</v>
      </c>
    </row>
    <row r="31" spans="1:6" ht="55.5" customHeight="1">
      <c r="A31" s="300" t="s">
        <v>160</v>
      </c>
      <c r="B31" s="301"/>
      <c r="C31" s="301"/>
      <c r="D31" s="301"/>
      <c r="E31" s="301"/>
      <c r="F31" s="301"/>
    </row>
  </sheetData>
  <sheetProtection/>
  <mergeCells count="11">
    <mergeCell ref="C4:C5"/>
    <mergeCell ref="D4:D5"/>
    <mergeCell ref="E4:E5"/>
    <mergeCell ref="F4:F5"/>
    <mergeCell ref="A31:F31"/>
    <mergeCell ref="A1:F1"/>
    <mergeCell ref="B30:D30"/>
    <mergeCell ref="A2:F2"/>
    <mergeCell ref="B3:F3"/>
    <mergeCell ref="A4:A5"/>
    <mergeCell ref="B4:B5"/>
  </mergeCells>
  <printOptions horizontalCentered="1"/>
  <pageMargins left="0.7" right="0.7" top="0.75" bottom="0.75"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abColor rgb="FF00B0F0"/>
  </sheetPr>
  <dimension ref="A1:L105"/>
  <sheetViews>
    <sheetView view="pageBreakPreview" zoomScale="110" zoomScaleSheetLayoutView="110" zoomScalePageLayoutView="0" workbookViewId="0" topLeftCell="A1">
      <selection activeCell="B10" sqref="B10"/>
    </sheetView>
  </sheetViews>
  <sheetFormatPr defaultColWidth="9.140625" defaultRowHeight="24" customHeight="1"/>
  <cols>
    <col min="1" max="1" width="21.28125" style="165" customWidth="1"/>
    <col min="2" max="2" width="23.421875" style="165" customWidth="1"/>
    <col min="3" max="3" width="29.8515625" style="154" customWidth="1"/>
    <col min="4" max="4" width="13.421875" style="154" customWidth="1"/>
    <col min="5" max="5" width="8.421875" style="154" customWidth="1"/>
    <col min="6" max="6" width="7.28125" style="154" customWidth="1"/>
    <col min="7" max="7" width="13.28125" style="166" customWidth="1"/>
    <col min="8" max="8" width="8.00390625" style="154" customWidth="1"/>
    <col min="9" max="9" width="7.28125" style="154" customWidth="1"/>
    <col min="10" max="10" width="17.7109375" style="154" customWidth="1"/>
    <col min="11" max="16" width="21.140625" style="154" customWidth="1"/>
    <col min="17" max="16384" width="9.140625" style="154" customWidth="1"/>
  </cols>
  <sheetData>
    <row r="1" spans="1:11" ht="24" customHeight="1">
      <c r="A1" s="221" t="s">
        <v>324</v>
      </c>
      <c r="B1" s="221"/>
      <c r="C1" s="221"/>
      <c r="D1" s="221"/>
      <c r="E1" s="221"/>
      <c r="F1" s="221"/>
      <c r="G1" s="221"/>
      <c r="H1" s="221"/>
      <c r="I1" s="221"/>
      <c r="J1" s="221"/>
      <c r="K1" s="221"/>
    </row>
    <row r="2" spans="1:11" ht="24" customHeight="1" thickBot="1">
      <c r="A2" s="222" t="s">
        <v>325</v>
      </c>
      <c r="B2" s="222"/>
      <c r="C2" s="222"/>
      <c r="D2" s="222"/>
      <c r="E2" s="222"/>
      <c r="F2" s="222"/>
      <c r="G2" s="222"/>
      <c r="H2" s="222"/>
      <c r="I2" s="222"/>
      <c r="J2" s="222"/>
      <c r="K2" s="222"/>
    </row>
    <row r="3" spans="1:11" ht="32.25" customHeight="1">
      <c r="A3" s="223" t="s">
        <v>29</v>
      </c>
      <c r="B3" s="212" t="s">
        <v>30</v>
      </c>
      <c r="C3" s="212" t="s">
        <v>17</v>
      </c>
      <c r="D3" s="212" t="s">
        <v>31</v>
      </c>
      <c r="E3" s="212"/>
      <c r="F3" s="212"/>
      <c r="G3" s="212" t="s">
        <v>32</v>
      </c>
      <c r="H3" s="212"/>
      <c r="I3" s="212"/>
      <c r="J3" s="212" t="s">
        <v>21</v>
      </c>
      <c r="K3" s="214" t="s">
        <v>26</v>
      </c>
    </row>
    <row r="4" spans="1:11" ht="36" customHeight="1">
      <c r="A4" s="224"/>
      <c r="B4" s="213"/>
      <c r="C4" s="213"/>
      <c r="D4" s="179" t="s">
        <v>33</v>
      </c>
      <c r="E4" s="179" t="s">
        <v>34</v>
      </c>
      <c r="F4" s="179" t="s">
        <v>35</v>
      </c>
      <c r="G4" s="179" t="s">
        <v>33</v>
      </c>
      <c r="H4" s="179" t="s">
        <v>34</v>
      </c>
      <c r="I4" s="179" t="s">
        <v>35</v>
      </c>
      <c r="J4" s="213"/>
      <c r="K4" s="215"/>
    </row>
    <row r="5" spans="1:11" ht="24" customHeight="1">
      <c r="A5" s="167" t="s">
        <v>226</v>
      </c>
      <c r="B5" s="167" t="s">
        <v>181</v>
      </c>
      <c r="C5" s="167" t="s">
        <v>182</v>
      </c>
      <c r="D5" s="168">
        <v>3469.66</v>
      </c>
      <c r="E5" s="155"/>
      <c r="F5" s="155"/>
      <c r="G5" s="168">
        <v>867.31</v>
      </c>
      <c r="H5" s="155"/>
      <c r="I5" s="155"/>
      <c r="J5" s="218" t="s">
        <v>322</v>
      </c>
      <c r="K5" s="155"/>
    </row>
    <row r="6" spans="1:11" ht="24" customHeight="1">
      <c r="A6" s="167" t="s">
        <v>205</v>
      </c>
      <c r="B6" s="167" t="s">
        <v>206</v>
      </c>
      <c r="C6" s="167" t="s">
        <v>182</v>
      </c>
      <c r="D6" s="168">
        <f>1000*1.2549</f>
        <v>1254.8999999999999</v>
      </c>
      <c r="E6" s="155"/>
      <c r="F6" s="155"/>
      <c r="G6" s="168">
        <v>0</v>
      </c>
      <c r="H6" s="155"/>
      <c r="I6" s="155"/>
      <c r="J6" s="218"/>
      <c r="K6" s="155"/>
    </row>
    <row r="7" spans="1:11" ht="24" customHeight="1">
      <c r="A7" s="167" t="s">
        <v>227</v>
      </c>
      <c r="B7" s="167" t="s">
        <v>261</v>
      </c>
      <c r="C7" s="167" t="s">
        <v>299</v>
      </c>
      <c r="D7" s="168">
        <f>400/0.8</f>
        <v>500</v>
      </c>
      <c r="E7" s="155"/>
      <c r="F7" s="155"/>
      <c r="G7" s="168">
        <v>500</v>
      </c>
      <c r="H7" s="155"/>
      <c r="I7" s="155"/>
      <c r="J7" s="218"/>
      <c r="K7" s="155"/>
    </row>
    <row r="8" spans="1:11" ht="24" customHeight="1">
      <c r="A8" s="167" t="s">
        <v>228</v>
      </c>
      <c r="B8" s="167" t="s">
        <v>261</v>
      </c>
      <c r="C8" s="167" t="s">
        <v>299</v>
      </c>
      <c r="D8" s="168">
        <f>300/0.8</f>
        <v>375</v>
      </c>
      <c r="E8" s="155"/>
      <c r="F8" s="155"/>
      <c r="G8" s="168">
        <v>375</v>
      </c>
      <c r="H8" s="155"/>
      <c r="I8" s="155"/>
      <c r="J8" s="218"/>
      <c r="K8" s="155"/>
    </row>
    <row r="9" spans="1:11" ht="24" customHeight="1">
      <c r="A9" s="167" t="s">
        <v>229</v>
      </c>
      <c r="B9" s="167" t="s">
        <v>261</v>
      </c>
      <c r="C9" s="167" t="s">
        <v>299</v>
      </c>
      <c r="D9" s="168">
        <f>300/0.8</f>
        <v>375</v>
      </c>
      <c r="E9" s="155"/>
      <c r="F9" s="155"/>
      <c r="G9" s="168">
        <v>375</v>
      </c>
      <c r="H9" s="155"/>
      <c r="I9" s="155"/>
      <c r="J9" s="218"/>
      <c r="K9" s="155"/>
    </row>
    <row r="10" spans="1:11" ht="24" customHeight="1">
      <c r="A10" s="167" t="s">
        <v>230</v>
      </c>
      <c r="B10" s="167" t="s">
        <v>261</v>
      </c>
      <c r="C10" s="167" t="s">
        <v>299</v>
      </c>
      <c r="D10" s="168">
        <v>1000</v>
      </c>
      <c r="E10" s="155"/>
      <c r="F10" s="155"/>
      <c r="G10" s="168">
        <v>1000</v>
      </c>
      <c r="H10" s="155"/>
      <c r="I10" s="155"/>
      <c r="J10" s="218"/>
      <c r="K10" s="155"/>
    </row>
    <row r="11" spans="1:11" ht="24" customHeight="1">
      <c r="A11" s="167" t="s">
        <v>231</v>
      </c>
      <c r="B11" s="167" t="s">
        <v>262</v>
      </c>
      <c r="C11" s="167" t="s">
        <v>299</v>
      </c>
      <c r="D11" s="168">
        <v>750</v>
      </c>
      <c r="E11" s="155"/>
      <c r="F11" s="155"/>
      <c r="G11" s="168">
        <v>750</v>
      </c>
      <c r="H11" s="155"/>
      <c r="I11" s="155"/>
      <c r="J11" s="218"/>
      <c r="K11" s="155"/>
    </row>
    <row r="12" spans="1:11" ht="24" customHeight="1">
      <c r="A12" s="167" t="s">
        <v>217</v>
      </c>
      <c r="B12" s="167" t="s">
        <v>220</v>
      </c>
      <c r="C12" s="167" t="s">
        <v>299</v>
      </c>
      <c r="D12" s="168">
        <v>3400</v>
      </c>
      <c r="E12" s="155"/>
      <c r="F12" s="155"/>
      <c r="G12" s="168">
        <v>3400</v>
      </c>
      <c r="H12" s="155"/>
      <c r="I12" s="155"/>
      <c r="J12" s="218"/>
      <c r="K12" s="155"/>
    </row>
    <row r="13" spans="1:11" ht="24" customHeight="1">
      <c r="A13" s="167" t="s">
        <v>232</v>
      </c>
      <c r="B13" s="167" t="s">
        <v>263</v>
      </c>
      <c r="C13" s="167" t="s">
        <v>299</v>
      </c>
      <c r="D13" s="168">
        <f>120*2</f>
        <v>240</v>
      </c>
      <c r="E13" s="155"/>
      <c r="F13" s="155"/>
      <c r="G13" s="168">
        <v>240</v>
      </c>
      <c r="H13" s="155"/>
      <c r="I13" s="155"/>
      <c r="J13" s="218"/>
      <c r="K13" s="155"/>
    </row>
    <row r="14" spans="1:11" ht="24" customHeight="1">
      <c r="A14" s="167" t="s">
        <v>232</v>
      </c>
      <c r="B14" s="167" t="s">
        <v>221</v>
      </c>
      <c r="C14" s="167" t="s">
        <v>299</v>
      </c>
      <c r="D14" s="168">
        <f>130*9</f>
        <v>1170</v>
      </c>
      <c r="E14" s="155"/>
      <c r="F14" s="155"/>
      <c r="G14" s="168">
        <v>1170</v>
      </c>
      <c r="H14" s="155"/>
      <c r="I14" s="155"/>
      <c r="J14" s="218"/>
      <c r="K14" s="155"/>
    </row>
    <row r="15" spans="1:11" ht="24" customHeight="1">
      <c r="A15" s="167" t="s">
        <v>211</v>
      </c>
      <c r="B15" s="167" t="s">
        <v>264</v>
      </c>
      <c r="C15" s="167" t="s">
        <v>299</v>
      </c>
      <c r="D15" s="168">
        <v>1215.5</v>
      </c>
      <c r="E15" s="155"/>
      <c r="F15" s="155"/>
      <c r="G15" s="168">
        <v>1215.5</v>
      </c>
      <c r="H15" s="155"/>
      <c r="I15" s="155"/>
      <c r="J15" s="218"/>
      <c r="K15" s="155"/>
    </row>
    <row r="16" spans="1:11" ht="38.25" customHeight="1">
      <c r="A16" s="167" t="s">
        <v>211</v>
      </c>
      <c r="B16" s="167" t="s">
        <v>265</v>
      </c>
      <c r="C16" s="167" t="s">
        <v>299</v>
      </c>
      <c r="D16" s="168">
        <v>3145.5</v>
      </c>
      <c r="E16" s="155"/>
      <c r="F16" s="155"/>
      <c r="G16" s="168">
        <v>3145.5</v>
      </c>
      <c r="H16" s="155"/>
      <c r="I16" s="155"/>
      <c r="J16" s="218"/>
      <c r="K16" s="155"/>
    </row>
    <row r="17" spans="1:11" ht="24" customHeight="1">
      <c r="A17" s="167" t="s">
        <v>211</v>
      </c>
      <c r="B17" s="167" t="s">
        <v>200</v>
      </c>
      <c r="C17" s="167" t="s">
        <v>299</v>
      </c>
      <c r="D17" s="168">
        <v>1085</v>
      </c>
      <c r="E17" s="155"/>
      <c r="F17" s="155"/>
      <c r="G17" s="168">
        <v>1085</v>
      </c>
      <c r="H17" s="155"/>
      <c r="I17" s="155"/>
      <c r="J17" s="218"/>
      <c r="K17" s="155"/>
    </row>
    <row r="18" spans="1:11" ht="24" customHeight="1">
      <c r="A18" s="167" t="s">
        <v>211</v>
      </c>
      <c r="B18" s="167" t="s">
        <v>197</v>
      </c>
      <c r="C18" s="167" t="s">
        <v>299</v>
      </c>
      <c r="D18" s="168">
        <v>1213.5</v>
      </c>
      <c r="E18" s="155"/>
      <c r="F18" s="155"/>
      <c r="G18" s="168">
        <v>1213.5</v>
      </c>
      <c r="H18" s="155"/>
      <c r="I18" s="155"/>
      <c r="J18" s="218"/>
      <c r="K18" s="155"/>
    </row>
    <row r="19" spans="1:11" ht="24" customHeight="1">
      <c r="A19" s="167" t="s">
        <v>211</v>
      </c>
      <c r="B19" s="167" t="s">
        <v>201</v>
      </c>
      <c r="C19" s="167" t="s">
        <v>299</v>
      </c>
      <c r="D19" s="168">
        <v>205</v>
      </c>
      <c r="E19" s="155"/>
      <c r="F19" s="155"/>
      <c r="G19" s="168">
        <v>205</v>
      </c>
      <c r="H19" s="155"/>
      <c r="I19" s="155"/>
      <c r="J19" s="218"/>
      <c r="K19" s="155"/>
    </row>
    <row r="20" spans="1:11" ht="24" customHeight="1">
      <c r="A20" s="167" t="s">
        <v>211</v>
      </c>
      <c r="B20" s="167" t="s">
        <v>266</v>
      </c>
      <c r="C20" s="167" t="s">
        <v>299</v>
      </c>
      <c r="D20" s="168">
        <v>420</v>
      </c>
      <c r="E20" s="155"/>
      <c r="F20" s="155"/>
      <c r="G20" s="168">
        <v>420</v>
      </c>
      <c r="H20" s="155"/>
      <c r="I20" s="155"/>
      <c r="J20" s="218"/>
      <c r="K20" s="155"/>
    </row>
    <row r="21" spans="1:11" ht="24" customHeight="1">
      <c r="A21" s="167" t="s">
        <v>211</v>
      </c>
      <c r="B21" s="167" t="s">
        <v>267</v>
      </c>
      <c r="C21" s="167" t="s">
        <v>299</v>
      </c>
      <c r="D21" s="168">
        <v>1200</v>
      </c>
      <c r="E21" s="155"/>
      <c r="F21" s="155"/>
      <c r="G21" s="168">
        <v>1200</v>
      </c>
      <c r="H21" s="155"/>
      <c r="I21" s="155"/>
      <c r="J21" s="218"/>
      <c r="K21" s="155"/>
    </row>
    <row r="22" spans="1:11" ht="24" customHeight="1">
      <c r="A22" s="167" t="s">
        <v>211</v>
      </c>
      <c r="B22" s="167" t="s">
        <v>268</v>
      </c>
      <c r="C22" s="167" t="s">
        <v>299</v>
      </c>
      <c r="D22" s="168">
        <v>120</v>
      </c>
      <c r="E22" s="155"/>
      <c r="F22" s="155"/>
      <c r="G22" s="168">
        <v>120</v>
      </c>
      <c r="H22" s="155"/>
      <c r="I22" s="155"/>
      <c r="J22" s="218"/>
      <c r="K22" s="155"/>
    </row>
    <row r="23" spans="1:11" ht="24" customHeight="1">
      <c r="A23" s="167" t="s">
        <v>211</v>
      </c>
      <c r="B23" s="167" t="s">
        <v>269</v>
      </c>
      <c r="C23" s="167" t="s">
        <v>299</v>
      </c>
      <c r="D23" s="168">
        <v>300</v>
      </c>
      <c r="E23" s="155"/>
      <c r="F23" s="155"/>
      <c r="G23" s="168">
        <v>300</v>
      </c>
      <c r="H23" s="155"/>
      <c r="I23" s="155"/>
      <c r="J23" s="218"/>
      <c r="K23" s="155"/>
    </row>
    <row r="24" spans="1:11" ht="24" customHeight="1">
      <c r="A24" s="167" t="s">
        <v>233</v>
      </c>
      <c r="B24" s="167" t="s">
        <v>220</v>
      </c>
      <c r="C24" s="167" t="s">
        <v>299</v>
      </c>
      <c r="D24" s="168">
        <v>2100</v>
      </c>
      <c r="E24" s="155"/>
      <c r="F24" s="155"/>
      <c r="G24" s="168">
        <v>2100</v>
      </c>
      <c r="H24" s="155"/>
      <c r="I24" s="155"/>
      <c r="J24" s="218"/>
      <c r="K24" s="155"/>
    </row>
    <row r="25" spans="1:11" ht="24" customHeight="1">
      <c r="A25" s="167" t="s">
        <v>234</v>
      </c>
      <c r="B25" s="167" t="s">
        <v>220</v>
      </c>
      <c r="C25" s="167" t="s">
        <v>299</v>
      </c>
      <c r="D25" s="168">
        <v>1500</v>
      </c>
      <c r="E25" s="155"/>
      <c r="F25" s="155"/>
      <c r="G25" s="168">
        <v>1500</v>
      </c>
      <c r="H25" s="155"/>
      <c r="I25" s="155"/>
      <c r="J25" s="218"/>
      <c r="K25" s="155"/>
    </row>
    <row r="26" spans="1:11" ht="24" customHeight="1">
      <c r="A26" s="167" t="s">
        <v>235</v>
      </c>
      <c r="B26" s="167" t="s">
        <v>262</v>
      </c>
      <c r="C26" s="167" t="s">
        <v>299</v>
      </c>
      <c r="D26" s="168">
        <v>400</v>
      </c>
      <c r="E26" s="155"/>
      <c r="F26" s="155"/>
      <c r="G26" s="168">
        <v>400</v>
      </c>
      <c r="H26" s="155"/>
      <c r="I26" s="155"/>
      <c r="J26" s="218"/>
      <c r="K26" s="155"/>
    </row>
    <row r="27" spans="1:11" ht="24.75" customHeight="1">
      <c r="A27" s="167" t="s">
        <v>180</v>
      </c>
      <c r="B27" s="167" t="s">
        <v>270</v>
      </c>
      <c r="C27" s="167" t="s">
        <v>300</v>
      </c>
      <c r="D27" s="163">
        <f>5100*12</f>
        <v>61200</v>
      </c>
      <c r="E27" s="155"/>
      <c r="F27" s="155"/>
      <c r="G27" s="168">
        <v>15300</v>
      </c>
      <c r="H27" s="155"/>
      <c r="I27" s="155"/>
      <c r="J27" s="218"/>
      <c r="K27" s="155"/>
    </row>
    <row r="28" spans="1:11" ht="33.75" customHeight="1">
      <c r="A28" s="167" t="s">
        <v>236</v>
      </c>
      <c r="B28" s="167" t="s">
        <v>271</v>
      </c>
      <c r="C28" s="167" t="s">
        <v>301</v>
      </c>
      <c r="D28" s="163">
        <f>12*4072</f>
        <v>48864</v>
      </c>
      <c r="E28" s="155"/>
      <c r="F28" s="155"/>
      <c r="G28" s="168">
        <v>12216</v>
      </c>
      <c r="H28" s="155"/>
      <c r="I28" s="155"/>
      <c r="J28" s="218"/>
      <c r="K28" s="155"/>
    </row>
    <row r="29" spans="1:11" ht="24" customHeight="1">
      <c r="A29" s="167" t="s">
        <v>186</v>
      </c>
      <c r="B29" s="167" t="s">
        <v>272</v>
      </c>
      <c r="C29" s="167" t="s">
        <v>185</v>
      </c>
      <c r="D29" s="163">
        <f>400*2*12*1.57</f>
        <v>15072</v>
      </c>
      <c r="E29" s="155"/>
      <c r="F29" s="155"/>
      <c r="G29" s="168">
        <v>1518.5466</v>
      </c>
      <c r="H29" s="155"/>
      <c r="I29" s="155"/>
      <c r="J29" s="218"/>
      <c r="K29" s="155"/>
    </row>
    <row r="30" spans="1:11" ht="24" customHeight="1">
      <c r="A30" s="167" t="s">
        <v>183</v>
      </c>
      <c r="B30" s="167" t="s">
        <v>184</v>
      </c>
      <c r="C30" s="167" t="s">
        <v>185</v>
      </c>
      <c r="D30" s="163">
        <f>200*2*12*1.59</f>
        <v>7632</v>
      </c>
      <c r="E30" s="155"/>
      <c r="F30" s="155"/>
      <c r="G30" s="168">
        <v>2317.88</v>
      </c>
      <c r="H30" s="155"/>
      <c r="I30" s="155"/>
      <c r="J30" s="218"/>
      <c r="K30" s="155"/>
    </row>
    <row r="31" spans="1:11" ht="42" customHeight="1">
      <c r="A31" s="167" t="s">
        <v>187</v>
      </c>
      <c r="B31" s="167" t="s">
        <v>188</v>
      </c>
      <c r="C31" s="167" t="s">
        <v>302</v>
      </c>
      <c r="D31" s="163">
        <f>666.67*12-0.04</f>
        <v>7999.999999999999</v>
      </c>
      <c r="E31" s="155"/>
      <c r="F31" s="155"/>
      <c r="G31" s="168">
        <v>1333.34</v>
      </c>
      <c r="H31" s="155"/>
      <c r="I31" s="155"/>
      <c r="J31" s="218"/>
      <c r="K31" s="155"/>
    </row>
    <row r="32" spans="1:11" ht="35.25" customHeight="1">
      <c r="A32" s="167" t="s">
        <v>209</v>
      </c>
      <c r="B32" s="167" t="s">
        <v>273</v>
      </c>
      <c r="C32" s="167" t="s">
        <v>303</v>
      </c>
      <c r="D32" s="163">
        <f>2*134+50</f>
        <v>318</v>
      </c>
      <c r="E32" s="155"/>
      <c r="F32" s="155"/>
      <c r="G32" s="168">
        <v>318</v>
      </c>
      <c r="H32" s="155"/>
      <c r="I32" s="155"/>
      <c r="J32" s="218"/>
      <c r="K32" s="155"/>
    </row>
    <row r="33" spans="1:11" ht="24" customHeight="1">
      <c r="A33" s="167" t="s">
        <v>189</v>
      </c>
      <c r="B33" s="167" t="s">
        <v>274</v>
      </c>
      <c r="C33" s="167" t="s">
        <v>304</v>
      </c>
      <c r="D33" s="163">
        <v>3000</v>
      </c>
      <c r="E33" s="155"/>
      <c r="F33" s="155"/>
      <c r="G33" s="168">
        <v>607.14</v>
      </c>
      <c r="H33" s="155"/>
      <c r="I33" s="155"/>
      <c r="J33" s="218"/>
      <c r="K33" s="155"/>
    </row>
    <row r="34" spans="1:11" ht="24" customHeight="1">
      <c r="A34" s="167" t="s">
        <v>237</v>
      </c>
      <c r="B34" s="167" t="s">
        <v>274</v>
      </c>
      <c r="C34" s="167"/>
      <c r="D34" s="163"/>
      <c r="E34" s="155"/>
      <c r="F34" s="155"/>
      <c r="G34" s="168">
        <v>14.5</v>
      </c>
      <c r="H34" s="155"/>
      <c r="I34" s="155"/>
      <c r="J34" s="218"/>
      <c r="K34" s="155"/>
    </row>
    <row r="35" spans="1:11" ht="24" customHeight="1">
      <c r="A35" s="167" t="s">
        <v>189</v>
      </c>
      <c r="B35" s="167" t="s">
        <v>212</v>
      </c>
      <c r="C35" s="167" t="s">
        <v>304</v>
      </c>
      <c r="D35" s="163">
        <f>12*500</f>
        <v>6000</v>
      </c>
      <c r="E35" s="155"/>
      <c r="F35" s="155"/>
      <c r="G35" s="168">
        <v>1000</v>
      </c>
      <c r="H35" s="155"/>
      <c r="I35" s="155"/>
      <c r="J35" s="218"/>
      <c r="K35" s="155"/>
    </row>
    <row r="36" spans="1:11" ht="24" customHeight="1">
      <c r="A36" s="167" t="s">
        <v>238</v>
      </c>
      <c r="B36" s="167" t="s">
        <v>275</v>
      </c>
      <c r="C36" s="167" t="s">
        <v>305</v>
      </c>
      <c r="D36" s="163">
        <v>1200</v>
      </c>
      <c r="E36" s="155"/>
      <c r="F36" s="155"/>
      <c r="G36" s="169">
        <v>179</v>
      </c>
      <c r="H36" s="155"/>
      <c r="I36" s="155"/>
      <c r="J36" s="218"/>
      <c r="K36" s="155"/>
    </row>
    <row r="37" spans="1:11" ht="24" customHeight="1">
      <c r="A37" s="167" t="s">
        <v>192</v>
      </c>
      <c r="B37" s="167" t="s">
        <v>276</v>
      </c>
      <c r="C37" s="167" t="s">
        <v>190</v>
      </c>
      <c r="D37" s="163">
        <v>2475</v>
      </c>
      <c r="E37" s="155"/>
      <c r="F37" s="155"/>
      <c r="G37" s="168">
        <v>300</v>
      </c>
      <c r="H37" s="155"/>
      <c r="I37" s="155"/>
      <c r="J37" s="218"/>
      <c r="K37" s="155"/>
    </row>
    <row r="38" spans="1:11" ht="24" customHeight="1">
      <c r="A38" s="167" t="s">
        <v>204</v>
      </c>
      <c r="B38" s="167" t="s">
        <v>191</v>
      </c>
      <c r="C38" s="167" t="s">
        <v>306</v>
      </c>
      <c r="D38" s="163">
        <v>2000</v>
      </c>
      <c r="E38" s="155"/>
      <c r="F38" s="155"/>
      <c r="G38" s="168">
        <v>1101</v>
      </c>
      <c r="H38" s="155"/>
      <c r="I38" s="155"/>
      <c r="J38" s="218"/>
      <c r="K38" s="155"/>
    </row>
    <row r="39" spans="1:11" ht="24" customHeight="1">
      <c r="A39" s="167" t="s">
        <v>239</v>
      </c>
      <c r="B39" s="167" t="s">
        <v>219</v>
      </c>
      <c r="C39" s="167" t="s">
        <v>307</v>
      </c>
      <c r="D39" s="163">
        <v>1000</v>
      </c>
      <c r="E39" s="155"/>
      <c r="F39" s="155"/>
      <c r="G39" s="168">
        <v>1000</v>
      </c>
      <c r="H39" s="155"/>
      <c r="I39" s="155"/>
      <c r="J39" s="218"/>
      <c r="K39" s="155"/>
    </row>
    <row r="40" spans="1:11" ht="24" customHeight="1">
      <c r="A40" s="167" t="s">
        <v>239</v>
      </c>
      <c r="B40" s="167" t="s">
        <v>219</v>
      </c>
      <c r="C40" s="167" t="s">
        <v>307</v>
      </c>
      <c r="D40" s="163">
        <v>2250</v>
      </c>
      <c r="E40" s="155"/>
      <c r="F40" s="155"/>
      <c r="G40" s="168">
        <v>2250</v>
      </c>
      <c r="H40" s="155"/>
      <c r="I40" s="155"/>
      <c r="J40" s="218"/>
      <c r="K40" s="155"/>
    </row>
    <row r="41" spans="1:11" ht="24" customHeight="1">
      <c r="A41" s="167" t="s">
        <v>239</v>
      </c>
      <c r="B41" s="167" t="s">
        <v>219</v>
      </c>
      <c r="C41" s="167" t="s">
        <v>307</v>
      </c>
      <c r="D41" s="163">
        <v>200</v>
      </c>
      <c r="E41" s="155"/>
      <c r="F41" s="155"/>
      <c r="G41" s="168">
        <v>200</v>
      </c>
      <c r="H41" s="155"/>
      <c r="I41" s="155"/>
      <c r="J41" s="218"/>
      <c r="K41" s="155"/>
    </row>
    <row r="42" spans="1:11" ht="24" customHeight="1">
      <c r="A42" s="167" t="s">
        <v>240</v>
      </c>
      <c r="B42" s="170" t="s">
        <v>277</v>
      </c>
      <c r="C42" s="167" t="s">
        <v>190</v>
      </c>
      <c r="D42" s="163">
        <f>200*10</f>
        <v>2000</v>
      </c>
      <c r="E42" s="155"/>
      <c r="F42" s="155"/>
      <c r="G42" s="168">
        <v>1030</v>
      </c>
      <c r="H42" s="155"/>
      <c r="I42" s="155"/>
      <c r="J42" s="218"/>
      <c r="K42" s="155"/>
    </row>
    <row r="43" spans="1:11" ht="24" customHeight="1">
      <c r="A43" s="167" t="s">
        <v>211</v>
      </c>
      <c r="B43" s="167" t="s">
        <v>264</v>
      </c>
      <c r="C43" s="167" t="s">
        <v>308</v>
      </c>
      <c r="D43" s="163">
        <v>813.5</v>
      </c>
      <c r="E43" s="155"/>
      <c r="F43" s="155"/>
      <c r="G43" s="168">
        <v>813.5</v>
      </c>
      <c r="H43" s="155"/>
      <c r="I43" s="155"/>
      <c r="J43" s="218"/>
      <c r="K43" s="155"/>
    </row>
    <row r="44" spans="1:11" ht="24" customHeight="1">
      <c r="A44" s="167" t="s">
        <v>211</v>
      </c>
      <c r="B44" s="171" t="s">
        <v>265</v>
      </c>
      <c r="C44" s="167" t="s">
        <v>308</v>
      </c>
      <c r="D44" s="163">
        <v>1153.5</v>
      </c>
      <c r="E44" s="155"/>
      <c r="F44" s="155"/>
      <c r="G44" s="168">
        <v>1153.5</v>
      </c>
      <c r="H44" s="155"/>
      <c r="I44" s="155"/>
      <c r="J44" s="218"/>
      <c r="K44" s="155"/>
    </row>
    <row r="45" spans="1:11" ht="24" customHeight="1">
      <c r="A45" s="167" t="s">
        <v>211</v>
      </c>
      <c r="B45" s="171" t="s">
        <v>200</v>
      </c>
      <c r="C45" s="167" t="s">
        <v>308</v>
      </c>
      <c r="D45" s="163">
        <v>660</v>
      </c>
      <c r="E45" s="155"/>
      <c r="F45" s="155"/>
      <c r="G45" s="168">
        <v>660</v>
      </c>
      <c r="H45" s="155"/>
      <c r="I45" s="155"/>
      <c r="J45" s="218"/>
      <c r="K45" s="155"/>
    </row>
    <row r="46" spans="1:11" ht="24" customHeight="1">
      <c r="A46" s="167" t="s">
        <v>211</v>
      </c>
      <c r="B46" s="171" t="s">
        <v>278</v>
      </c>
      <c r="C46" s="167" t="s">
        <v>308</v>
      </c>
      <c r="D46" s="163">
        <v>600</v>
      </c>
      <c r="E46" s="155"/>
      <c r="F46" s="155"/>
      <c r="G46" s="168">
        <v>600</v>
      </c>
      <c r="H46" s="155"/>
      <c r="I46" s="155"/>
      <c r="J46" s="218"/>
      <c r="K46" s="155"/>
    </row>
    <row r="47" spans="1:11" ht="24" customHeight="1">
      <c r="A47" s="167" t="s">
        <v>211</v>
      </c>
      <c r="B47" s="167" t="s">
        <v>197</v>
      </c>
      <c r="C47" s="167" t="s">
        <v>308</v>
      </c>
      <c r="D47" s="163">
        <v>419.5</v>
      </c>
      <c r="E47" s="155"/>
      <c r="F47" s="155"/>
      <c r="G47" s="168">
        <v>419.5</v>
      </c>
      <c r="H47" s="155"/>
      <c r="I47" s="155"/>
      <c r="J47" s="218"/>
      <c r="K47" s="155"/>
    </row>
    <row r="48" spans="1:11" ht="24" customHeight="1">
      <c r="A48" s="167" t="s">
        <v>211</v>
      </c>
      <c r="B48" s="167" t="s">
        <v>199</v>
      </c>
      <c r="C48" s="167" t="s">
        <v>308</v>
      </c>
      <c r="D48" s="163">
        <v>135</v>
      </c>
      <c r="E48" s="155"/>
      <c r="F48" s="155"/>
      <c r="G48" s="168">
        <v>135</v>
      </c>
      <c r="H48" s="155"/>
      <c r="I48" s="155"/>
      <c r="J48" s="218"/>
      <c r="K48" s="155"/>
    </row>
    <row r="49" spans="1:11" ht="24" customHeight="1">
      <c r="A49" s="167" t="s">
        <v>211</v>
      </c>
      <c r="B49" s="167" t="s">
        <v>202</v>
      </c>
      <c r="C49" s="167" t="s">
        <v>308</v>
      </c>
      <c r="D49" s="163">
        <v>1150</v>
      </c>
      <c r="E49" s="155"/>
      <c r="F49" s="155"/>
      <c r="G49" s="168">
        <v>1150</v>
      </c>
      <c r="H49" s="155"/>
      <c r="I49" s="155"/>
      <c r="J49" s="218"/>
      <c r="K49" s="155"/>
    </row>
    <row r="50" spans="1:11" ht="51" customHeight="1">
      <c r="A50" s="167" t="s">
        <v>208</v>
      </c>
      <c r="B50" s="167" t="s">
        <v>326</v>
      </c>
      <c r="C50" s="167" t="s">
        <v>327</v>
      </c>
      <c r="D50" s="163">
        <v>2846.84</v>
      </c>
      <c r="E50" s="155"/>
      <c r="F50" s="155"/>
      <c r="G50" s="169">
        <v>2846.84</v>
      </c>
      <c r="H50" s="155"/>
      <c r="I50" s="155"/>
      <c r="J50" s="218"/>
      <c r="K50" s="155"/>
    </row>
    <row r="51" spans="1:11" ht="24" customHeight="1">
      <c r="A51" s="167" t="s">
        <v>193</v>
      </c>
      <c r="B51" s="167" t="s">
        <v>194</v>
      </c>
      <c r="C51" s="167" t="s">
        <v>169</v>
      </c>
      <c r="D51" s="163">
        <v>5000</v>
      </c>
      <c r="E51" s="155"/>
      <c r="F51" s="155"/>
      <c r="G51" s="168">
        <v>1008.76</v>
      </c>
      <c r="H51" s="155"/>
      <c r="I51" s="155"/>
      <c r="J51" s="218"/>
      <c r="K51" s="155"/>
    </row>
    <row r="52" spans="1:11" ht="24" customHeight="1">
      <c r="A52" s="167" t="s">
        <v>241</v>
      </c>
      <c r="B52" s="167" t="s">
        <v>194</v>
      </c>
      <c r="C52" s="167" t="s">
        <v>309</v>
      </c>
      <c r="D52" s="163"/>
      <c r="E52" s="155"/>
      <c r="F52" s="155"/>
      <c r="G52" s="169">
        <v>0</v>
      </c>
      <c r="H52" s="155"/>
      <c r="I52" s="155"/>
      <c r="J52" s="218"/>
      <c r="K52" s="155"/>
    </row>
    <row r="53" spans="1:11" ht="24" customHeight="1">
      <c r="A53" s="167" t="s">
        <v>242</v>
      </c>
      <c r="B53" s="167" t="s">
        <v>279</v>
      </c>
      <c r="C53" s="167" t="s">
        <v>190</v>
      </c>
      <c r="D53" s="163">
        <f>11*91</f>
        <v>1001</v>
      </c>
      <c r="E53" s="155"/>
      <c r="F53" s="155"/>
      <c r="G53" s="168">
        <v>91</v>
      </c>
      <c r="H53" s="155"/>
      <c r="I53" s="155"/>
      <c r="J53" s="218"/>
      <c r="K53" s="155"/>
    </row>
    <row r="54" spans="1:11" ht="24" customHeight="1">
      <c r="A54" s="167" t="s">
        <v>243</v>
      </c>
      <c r="B54" s="167" t="s">
        <v>280</v>
      </c>
      <c r="C54" s="167" t="s">
        <v>307</v>
      </c>
      <c r="D54" s="163">
        <v>2110.4</v>
      </c>
      <c r="E54" s="155"/>
      <c r="F54" s="155"/>
      <c r="G54" s="168">
        <v>2110.4</v>
      </c>
      <c r="H54" s="155"/>
      <c r="I54" s="155"/>
      <c r="J54" s="218"/>
      <c r="K54" s="155"/>
    </row>
    <row r="55" spans="1:11" ht="24" customHeight="1">
      <c r="A55" s="167" t="s">
        <v>244</v>
      </c>
      <c r="B55" s="167" t="s">
        <v>281</v>
      </c>
      <c r="C55" s="167" t="s">
        <v>310</v>
      </c>
      <c r="D55" s="163">
        <v>1367</v>
      </c>
      <c r="E55" s="155"/>
      <c r="F55" s="155"/>
      <c r="G55" s="168">
        <v>1367</v>
      </c>
      <c r="H55" s="155"/>
      <c r="I55" s="155"/>
      <c r="J55" s="218"/>
      <c r="K55" s="155"/>
    </row>
    <row r="56" spans="1:11" ht="24" customHeight="1">
      <c r="A56" s="167" t="s">
        <v>245</v>
      </c>
      <c r="B56" s="167" t="s">
        <v>282</v>
      </c>
      <c r="C56" s="167" t="s">
        <v>311</v>
      </c>
      <c r="D56" s="163">
        <f>150000*0.022</f>
        <v>3300</v>
      </c>
      <c r="E56" s="155"/>
      <c r="F56" s="155"/>
      <c r="G56" s="168">
        <v>1179.07</v>
      </c>
      <c r="H56" s="155"/>
      <c r="I56" s="155"/>
      <c r="J56" s="218"/>
      <c r="K56" s="155"/>
    </row>
    <row r="57" spans="1:11" ht="24" customHeight="1">
      <c r="A57" s="167" t="s">
        <v>246</v>
      </c>
      <c r="B57" s="167" t="s">
        <v>283</v>
      </c>
      <c r="C57" s="167" t="s">
        <v>311</v>
      </c>
      <c r="D57" s="163">
        <f>2000*8.67</f>
        <v>17340</v>
      </c>
      <c r="E57" s="155"/>
      <c r="F57" s="155"/>
      <c r="G57" s="168">
        <v>4956.84</v>
      </c>
      <c r="H57" s="155"/>
      <c r="I57" s="155"/>
      <c r="J57" s="218"/>
      <c r="K57" s="155"/>
    </row>
    <row r="58" spans="1:11" ht="24" customHeight="1">
      <c r="A58" s="167" t="s">
        <v>208</v>
      </c>
      <c r="B58" s="167" t="s">
        <v>328</v>
      </c>
      <c r="C58" s="167" t="s">
        <v>222</v>
      </c>
      <c r="D58" s="163">
        <v>988.4</v>
      </c>
      <c r="E58" s="155"/>
      <c r="F58" s="155"/>
      <c r="G58" s="169">
        <v>988.4</v>
      </c>
      <c r="H58" s="155"/>
      <c r="I58" s="155"/>
      <c r="J58" s="218"/>
      <c r="K58" s="155"/>
    </row>
    <row r="59" spans="1:11" ht="24" customHeight="1">
      <c r="A59" s="167" t="s">
        <v>211</v>
      </c>
      <c r="B59" s="167" t="s">
        <v>203</v>
      </c>
      <c r="C59" s="167" t="s">
        <v>308</v>
      </c>
      <c r="D59" s="163">
        <v>99</v>
      </c>
      <c r="E59" s="155"/>
      <c r="F59" s="155"/>
      <c r="G59" s="168">
        <v>99</v>
      </c>
      <c r="H59" s="155"/>
      <c r="I59" s="155"/>
      <c r="J59" s="218"/>
      <c r="K59" s="155"/>
    </row>
    <row r="60" spans="1:11" ht="24" customHeight="1">
      <c r="A60" s="167" t="s">
        <v>211</v>
      </c>
      <c r="B60" s="167" t="s">
        <v>264</v>
      </c>
      <c r="C60" s="167" t="s">
        <v>308</v>
      </c>
      <c r="D60" s="163">
        <v>584</v>
      </c>
      <c r="E60" s="155"/>
      <c r="F60" s="155"/>
      <c r="G60" s="168">
        <v>584</v>
      </c>
      <c r="H60" s="155"/>
      <c r="I60" s="155"/>
      <c r="J60" s="218"/>
      <c r="K60" s="155"/>
    </row>
    <row r="61" spans="1:11" ht="24" customHeight="1">
      <c r="A61" s="167" t="s">
        <v>211</v>
      </c>
      <c r="B61" s="171" t="s">
        <v>265</v>
      </c>
      <c r="C61" s="167" t="s">
        <v>308</v>
      </c>
      <c r="D61" s="163">
        <v>2843</v>
      </c>
      <c r="E61" s="155"/>
      <c r="F61" s="155"/>
      <c r="G61" s="168">
        <v>2843</v>
      </c>
      <c r="H61" s="155"/>
      <c r="I61" s="155"/>
      <c r="J61" s="218"/>
      <c r="K61" s="155"/>
    </row>
    <row r="62" spans="1:11" ht="24" customHeight="1">
      <c r="A62" s="167" t="s">
        <v>211</v>
      </c>
      <c r="B62" s="171" t="s">
        <v>200</v>
      </c>
      <c r="C62" s="167" t="s">
        <v>308</v>
      </c>
      <c r="D62" s="163">
        <v>810</v>
      </c>
      <c r="E62" s="155"/>
      <c r="F62" s="155"/>
      <c r="G62" s="168">
        <v>810</v>
      </c>
      <c r="H62" s="155"/>
      <c r="I62" s="155"/>
      <c r="J62" s="218"/>
      <c r="K62" s="155"/>
    </row>
    <row r="63" spans="1:11" ht="24" customHeight="1">
      <c r="A63" s="167" t="s">
        <v>211</v>
      </c>
      <c r="B63" s="167" t="s">
        <v>197</v>
      </c>
      <c r="C63" s="167" t="s">
        <v>308</v>
      </c>
      <c r="D63" s="163">
        <v>965</v>
      </c>
      <c r="E63" s="155"/>
      <c r="F63" s="155"/>
      <c r="G63" s="168">
        <v>965</v>
      </c>
      <c r="H63" s="155"/>
      <c r="I63" s="155"/>
      <c r="J63" s="218"/>
      <c r="K63" s="155"/>
    </row>
    <row r="64" spans="1:11" ht="24" customHeight="1">
      <c r="A64" s="167" t="s">
        <v>211</v>
      </c>
      <c r="B64" s="167" t="s">
        <v>201</v>
      </c>
      <c r="C64" s="167" t="s">
        <v>308</v>
      </c>
      <c r="D64" s="163">
        <v>72.5</v>
      </c>
      <c r="E64" s="155"/>
      <c r="F64" s="155"/>
      <c r="G64" s="168">
        <v>72.5</v>
      </c>
      <c r="H64" s="155"/>
      <c r="I64" s="155"/>
      <c r="J64" s="218"/>
      <c r="K64" s="155"/>
    </row>
    <row r="65" spans="1:11" ht="24" customHeight="1">
      <c r="A65" s="167" t="s">
        <v>211</v>
      </c>
      <c r="B65" s="167" t="s">
        <v>266</v>
      </c>
      <c r="C65" s="167" t="s">
        <v>308</v>
      </c>
      <c r="D65" s="163">
        <v>142.5</v>
      </c>
      <c r="E65" s="155"/>
      <c r="F65" s="155"/>
      <c r="G65" s="168">
        <v>142.475</v>
      </c>
      <c r="H65" s="155"/>
      <c r="I65" s="155"/>
      <c r="J65" s="218"/>
      <c r="K65" s="155"/>
    </row>
    <row r="66" spans="1:11" ht="24" customHeight="1">
      <c r="A66" s="167" t="s">
        <v>211</v>
      </c>
      <c r="B66" s="167" t="s">
        <v>267</v>
      </c>
      <c r="C66" s="167" t="s">
        <v>308</v>
      </c>
      <c r="D66" s="163">
        <v>1730</v>
      </c>
      <c r="E66" s="155"/>
      <c r="F66" s="155"/>
      <c r="G66" s="168">
        <v>1730</v>
      </c>
      <c r="H66" s="155"/>
      <c r="I66" s="155"/>
      <c r="J66" s="218"/>
      <c r="K66" s="155"/>
    </row>
    <row r="67" spans="1:11" ht="24" customHeight="1">
      <c r="A67" s="167" t="s">
        <v>239</v>
      </c>
      <c r="B67" s="167" t="s">
        <v>219</v>
      </c>
      <c r="C67" s="167" t="s">
        <v>307</v>
      </c>
      <c r="D67" s="163">
        <v>1000</v>
      </c>
      <c r="E67" s="155"/>
      <c r="F67" s="155"/>
      <c r="G67" s="168">
        <v>0</v>
      </c>
      <c r="H67" s="155"/>
      <c r="I67" s="155"/>
      <c r="J67" s="218"/>
      <c r="K67" s="155"/>
    </row>
    <row r="68" spans="1:11" ht="24" customHeight="1">
      <c r="A68" s="167" t="s">
        <v>247</v>
      </c>
      <c r="B68" s="167" t="s">
        <v>284</v>
      </c>
      <c r="C68" s="167" t="s">
        <v>311</v>
      </c>
      <c r="D68" s="163">
        <f>1500*13</f>
        <v>19500</v>
      </c>
      <c r="E68" s="155"/>
      <c r="F68" s="155"/>
      <c r="G68" s="168">
        <v>6630</v>
      </c>
      <c r="H68" s="155"/>
      <c r="I68" s="155"/>
      <c r="J68" s="218"/>
      <c r="K68" s="155"/>
    </row>
    <row r="69" spans="1:11" ht="24" customHeight="1">
      <c r="A69" s="172" t="s">
        <v>248</v>
      </c>
      <c r="B69" s="167" t="s">
        <v>285</v>
      </c>
      <c r="C69" s="167" t="s">
        <v>311</v>
      </c>
      <c r="D69" s="163">
        <v>1090</v>
      </c>
      <c r="E69" s="155"/>
      <c r="F69" s="155"/>
      <c r="G69" s="168">
        <v>184</v>
      </c>
      <c r="H69" s="155"/>
      <c r="I69" s="155"/>
      <c r="J69" s="218"/>
      <c r="K69" s="155"/>
    </row>
    <row r="70" spans="1:11" ht="24" customHeight="1">
      <c r="A70" s="172" t="s">
        <v>248</v>
      </c>
      <c r="B70" s="167" t="s">
        <v>286</v>
      </c>
      <c r="C70" s="167" t="s">
        <v>311</v>
      </c>
      <c r="D70" s="163">
        <v>1390</v>
      </c>
      <c r="E70" s="155"/>
      <c r="F70" s="155"/>
      <c r="G70" s="168">
        <v>400</v>
      </c>
      <c r="H70" s="155"/>
      <c r="I70" s="155"/>
      <c r="J70" s="218"/>
      <c r="K70" s="155"/>
    </row>
    <row r="71" spans="1:11" ht="24" customHeight="1">
      <c r="A71" s="173" t="s">
        <v>232</v>
      </c>
      <c r="B71" s="167" t="s">
        <v>287</v>
      </c>
      <c r="C71" s="167" t="s">
        <v>190</v>
      </c>
      <c r="D71" s="163">
        <f>4*150</f>
        <v>600</v>
      </c>
      <c r="E71" s="155"/>
      <c r="F71" s="155"/>
      <c r="G71" s="168">
        <v>600</v>
      </c>
      <c r="H71" s="155"/>
      <c r="I71" s="155"/>
      <c r="J71" s="218"/>
      <c r="K71" s="155"/>
    </row>
    <row r="72" spans="1:11" ht="24" customHeight="1">
      <c r="A72" s="167" t="s">
        <v>249</v>
      </c>
      <c r="B72" s="167" t="s">
        <v>288</v>
      </c>
      <c r="C72" s="167" t="s">
        <v>190</v>
      </c>
      <c r="D72" s="163">
        <v>250</v>
      </c>
      <c r="E72" s="155"/>
      <c r="F72" s="155"/>
      <c r="G72" s="168">
        <v>250</v>
      </c>
      <c r="H72" s="155"/>
      <c r="I72" s="155"/>
      <c r="J72" s="218"/>
      <c r="K72" s="155"/>
    </row>
    <row r="73" spans="1:11" ht="35.25" customHeight="1">
      <c r="A73" s="167" t="s">
        <v>239</v>
      </c>
      <c r="B73" s="167" t="s">
        <v>219</v>
      </c>
      <c r="C73" s="167" t="s">
        <v>307</v>
      </c>
      <c r="D73" s="163">
        <v>4000</v>
      </c>
      <c r="E73" s="155"/>
      <c r="F73" s="155"/>
      <c r="G73" s="168">
        <v>0</v>
      </c>
      <c r="H73" s="155"/>
      <c r="I73" s="155"/>
      <c r="J73" s="218"/>
      <c r="K73" s="155"/>
    </row>
    <row r="74" spans="1:11" ht="38.25" customHeight="1">
      <c r="A74" s="167" t="s">
        <v>250</v>
      </c>
      <c r="B74" s="167" t="s">
        <v>219</v>
      </c>
      <c r="C74" s="167" t="s">
        <v>307</v>
      </c>
      <c r="D74" s="163">
        <v>1960</v>
      </c>
      <c r="E74" s="155"/>
      <c r="F74" s="155"/>
      <c r="G74" s="168">
        <v>1960</v>
      </c>
      <c r="H74" s="155"/>
      <c r="I74" s="155"/>
      <c r="J74" s="218"/>
      <c r="K74" s="155"/>
    </row>
    <row r="75" spans="1:11" ht="24" customHeight="1">
      <c r="A75" s="167" t="s">
        <v>218</v>
      </c>
      <c r="B75" s="167" t="s">
        <v>289</v>
      </c>
      <c r="C75" s="167" t="s">
        <v>190</v>
      </c>
      <c r="D75" s="163">
        <v>1400</v>
      </c>
      <c r="E75" s="155"/>
      <c r="F75" s="155"/>
      <c r="G75" s="168">
        <v>1400</v>
      </c>
      <c r="H75" s="155"/>
      <c r="I75" s="155"/>
      <c r="J75" s="218"/>
      <c r="K75" s="155"/>
    </row>
    <row r="76" spans="1:11" ht="24" customHeight="1">
      <c r="A76" s="167" t="s">
        <v>218</v>
      </c>
      <c r="B76" s="167" t="s">
        <v>290</v>
      </c>
      <c r="C76" s="167" t="s">
        <v>190</v>
      </c>
      <c r="D76" s="163">
        <v>3230</v>
      </c>
      <c r="E76" s="155"/>
      <c r="F76" s="155"/>
      <c r="G76" s="168">
        <v>3230</v>
      </c>
      <c r="H76" s="155"/>
      <c r="I76" s="155"/>
      <c r="J76" s="218"/>
      <c r="K76" s="155"/>
    </row>
    <row r="77" spans="1:11" ht="24" customHeight="1">
      <c r="A77" s="173" t="s">
        <v>210</v>
      </c>
      <c r="B77" s="167" t="s">
        <v>191</v>
      </c>
      <c r="C77" s="167" t="s">
        <v>306</v>
      </c>
      <c r="D77" s="163">
        <v>7096.01</v>
      </c>
      <c r="E77" s="155"/>
      <c r="F77" s="155"/>
      <c r="G77" s="168">
        <v>572.4</v>
      </c>
      <c r="H77" s="155"/>
      <c r="I77" s="155"/>
      <c r="J77" s="218"/>
      <c r="K77" s="155"/>
    </row>
    <row r="78" spans="1:11" ht="24" customHeight="1">
      <c r="A78" s="173" t="s">
        <v>251</v>
      </c>
      <c r="B78" s="167" t="s">
        <v>291</v>
      </c>
      <c r="C78" s="167" t="s">
        <v>190</v>
      </c>
      <c r="D78" s="163">
        <v>161.5</v>
      </c>
      <c r="E78" s="155"/>
      <c r="F78" s="155"/>
      <c r="G78" s="168">
        <v>161.5</v>
      </c>
      <c r="H78" s="155"/>
      <c r="I78" s="155"/>
      <c r="J78" s="218"/>
      <c r="K78" s="155"/>
    </row>
    <row r="79" spans="1:11" ht="38.25" customHeight="1">
      <c r="A79" s="167" t="s">
        <v>216</v>
      </c>
      <c r="B79" s="167" t="s">
        <v>292</v>
      </c>
      <c r="C79" s="167" t="s">
        <v>303</v>
      </c>
      <c r="D79" s="163">
        <f>300*9</f>
        <v>2700</v>
      </c>
      <c r="E79" s="155"/>
      <c r="F79" s="155"/>
      <c r="G79" s="168">
        <v>2700</v>
      </c>
      <c r="H79" s="155"/>
      <c r="I79" s="155"/>
      <c r="J79" s="218"/>
      <c r="K79" s="155"/>
    </row>
    <row r="80" spans="1:11" ht="24" customHeight="1">
      <c r="A80" s="172" t="s">
        <v>252</v>
      </c>
      <c r="B80" s="167" t="s">
        <v>198</v>
      </c>
      <c r="C80" s="167" t="s">
        <v>311</v>
      </c>
      <c r="D80" s="168">
        <v>15695</v>
      </c>
      <c r="E80" s="155"/>
      <c r="F80" s="155"/>
      <c r="G80" s="168">
        <v>2133.7799999999997</v>
      </c>
      <c r="H80" s="155"/>
      <c r="I80" s="155"/>
      <c r="J80" s="218"/>
      <c r="K80" s="155"/>
    </row>
    <row r="81" spans="1:11" ht="24" customHeight="1">
      <c r="A81" s="172" t="s">
        <v>253</v>
      </c>
      <c r="B81" s="167" t="s">
        <v>265</v>
      </c>
      <c r="C81" s="167" t="s">
        <v>311</v>
      </c>
      <c r="D81" s="168">
        <v>45425</v>
      </c>
      <c r="E81" s="155"/>
      <c r="F81" s="155"/>
      <c r="G81" s="168">
        <v>250</v>
      </c>
      <c r="H81" s="155"/>
      <c r="I81" s="155"/>
      <c r="J81" s="218"/>
      <c r="K81" s="155"/>
    </row>
    <row r="82" spans="1:11" ht="24" customHeight="1">
      <c r="A82" s="172" t="s">
        <v>254</v>
      </c>
      <c r="B82" s="167" t="s">
        <v>293</v>
      </c>
      <c r="C82" s="167" t="s">
        <v>311</v>
      </c>
      <c r="D82" s="168">
        <v>3535</v>
      </c>
      <c r="E82" s="155"/>
      <c r="F82" s="155"/>
      <c r="G82" s="168">
        <v>3535</v>
      </c>
      <c r="H82" s="155"/>
      <c r="I82" s="155"/>
      <c r="J82" s="218"/>
      <c r="K82" s="155"/>
    </row>
    <row r="83" spans="1:11" ht="24" customHeight="1">
      <c r="A83" s="172" t="s">
        <v>233</v>
      </c>
      <c r="B83" s="167" t="s">
        <v>294</v>
      </c>
      <c r="C83" s="167" t="s">
        <v>190</v>
      </c>
      <c r="D83" s="168">
        <v>4350</v>
      </c>
      <c r="E83" s="155"/>
      <c r="F83" s="155"/>
      <c r="G83" s="168">
        <v>4350</v>
      </c>
      <c r="H83" s="155"/>
      <c r="I83" s="155"/>
      <c r="J83" s="218"/>
      <c r="K83" s="155"/>
    </row>
    <row r="84" spans="1:11" ht="24" customHeight="1">
      <c r="A84" s="172" t="s">
        <v>255</v>
      </c>
      <c r="B84" s="167" t="s">
        <v>200</v>
      </c>
      <c r="C84" s="167" t="s">
        <v>311</v>
      </c>
      <c r="D84" s="168">
        <v>16495</v>
      </c>
      <c r="E84" s="155"/>
      <c r="F84" s="155"/>
      <c r="G84" s="168">
        <v>2526.76</v>
      </c>
      <c r="H84" s="155"/>
      <c r="I84" s="155"/>
      <c r="J84" s="218"/>
      <c r="K84" s="155"/>
    </row>
    <row r="85" spans="1:11" ht="24" customHeight="1">
      <c r="A85" s="172" t="s">
        <v>256</v>
      </c>
      <c r="B85" s="167" t="s">
        <v>196</v>
      </c>
      <c r="C85" s="167" t="s">
        <v>311</v>
      </c>
      <c r="D85" s="168">
        <v>15900</v>
      </c>
      <c r="E85" s="155"/>
      <c r="F85" s="155"/>
      <c r="G85" s="168">
        <v>2598.26</v>
      </c>
      <c r="H85" s="155"/>
      <c r="I85" s="155"/>
      <c r="J85" s="218"/>
      <c r="K85" s="155"/>
    </row>
    <row r="86" spans="1:11" ht="24" customHeight="1">
      <c r="A86" s="172" t="s">
        <v>256</v>
      </c>
      <c r="B86" s="167" t="s">
        <v>197</v>
      </c>
      <c r="C86" s="167" t="s">
        <v>311</v>
      </c>
      <c r="D86" s="168">
        <v>19498.5</v>
      </c>
      <c r="E86" s="155"/>
      <c r="F86" s="155"/>
      <c r="G86" s="168">
        <v>2437</v>
      </c>
      <c r="H86" s="155"/>
      <c r="I86" s="155"/>
      <c r="J86" s="218"/>
      <c r="K86" s="155"/>
    </row>
    <row r="87" spans="1:11" ht="24" customHeight="1">
      <c r="A87" s="172" t="s">
        <v>257</v>
      </c>
      <c r="B87" s="172" t="s">
        <v>266</v>
      </c>
      <c r="C87" s="167" t="s">
        <v>311</v>
      </c>
      <c r="D87" s="163">
        <v>20900</v>
      </c>
      <c r="E87" s="155"/>
      <c r="F87" s="155"/>
      <c r="G87" s="168">
        <v>2679.3</v>
      </c>
      <c r="H87" s="155"/>
      <c r="I87" s="155"/>
      <c r="J87" s="218"/>
      <c r="K87" s="155"/>
    </row>
    <row r="88" spans="1:11" ht="37.5" customHeight="1">
      <c r="A88" s="167" t="s">
        <v>209</v>
      </c>
      <c r="B88" s="167" t="s">
        <v>273</v>
      </c>
      <c r="C88" s="167" t="s">
        <v>312</v>
      </c>
      <c r="D88" s="163">
        <v>258</v>
      </c>
      <c r="E88" s="155"/>
      <c r="F88" s="155"/>
      <c r="G88" s="168">
        <v>318</v>
      </c>
      <c r="H88" s="155"/>
      <c r="I88" s="155"/>
      <c r="J88" s="218"/>
      <c r="K88" s="155"/>
    </row>
    <row r="89" spans="1:11" ht="24" customHeight="1">
      <c r="A89" s="167" t="s">
        <v>258</v>
      </c>
      <c r="B89" s="167" t="s">
        <v>295</v>
      </c>
      <c r="C89" s="167" t="s">
        <v>190</v>
      </c>
      <c r="D89" s="163">
        <v>340</v>
      </c>
      <c r="E89" s="155"/>
      <c r="F89" s="155"/>
      <c r="G89" s="168">
        <v>340</v>
      </c>
      <c r="H89" s="155"/>
      <c r="I89" s="155"/>
      <c r="J89" s="218"/>
      <c r="K89" s="155"/>
    </row>
    <row r="90" spans="1:11" ht="24" customHeight="1">
      <c r="A90" s="172" t="s">
        <v>248</v>
      </c>
      <c r="B90" s="172" t="s">
        <v>296</v>
      </c>
      <c r="C90" s="167" t="s">
        <v>311</v>
      </c>
      <c r="D90" s="163">
        <v>1498</v>
      </c>
      <c r="E90" s="155"/>
      <c r="F90" s="155"/>
      <c r="G90" s="168">
        <v>179.4</v>
      </c>
      <c r="H90" s="155"/>
      <c r="I90" s="155"/>
      <c r="J90" s="218"/>
      <c r="K90" s="155"/>
    </row>
    <row r="91" spans="1:11" ht="37.5" customHeight="1">
      <c r="A91" s="172" t="s">
        <v>259</v>
      </c>
      <c r="B91" s="167" t="s">
        <v>223</v>
      </c>
      <c r="C91" s="167" t="s">
        <v>190</v>
      </c>
      <c r="D91" s="163">
        <v>1170</v>
      </c>
      <c r="E91" s="155"/>
      <c r="F91" s="155"/>
      <c r="G91" s="168">
        <v>1170</v>
      </c>
      <c r="H91" s="155"/>
      <c r="I91" s="155"/>
      <c r="J91" s="218"/>
      <c r="K91" s="155"/>
    </row>
    <row r="92" spans="1:11" ht="32.25" customHeight="1">
      <c r="A92" s="167" t="s">
        <v>260</v>
      </c>
      <c r="B92" s="167" t="s">
        <v>297</v>
      </c>
      <c r="C92" s="167" t="s">
        <v>311</v>
      </c>
      <c r="D92" s="163">
        <v>2250</v>
      </c>
      <c r="E92" s="155"/>
      <c r="F92" s="155"/>
      <c r="G92" s="168">
        <v>402.75</v>
      </c>
      <c r="H92" s="155"/>
      <c r="I92" s="155"/>
      <c r="J92" s="218"/>
      <c r="K92" s="155"/>
    </row>
    <row r="93" spans="1:11" ht="27.75" customHeight="1">
      <c r="A93" s="172" t="s">
        <v>248</v>
      </c>
      <c r="B93" s="167" t="s">
        <v>298</v>
      </c>
      <c r="C93" s="167" t="s">
        <v>311</v>
      </c>
      <c r="D93" s="163">
        <v>2700</v>
      </c>
      <c r="E93" s="155"/>
      <c r="F93" s="155"/>
      <c r="G93" s="168">
        <v>0</v>
      </c>
      <c r="H93" s="155"/>
      <c r="I93" s="155"/>
      <c r="J93" s="218"/>
      <c r="K93" s="155"/>
    </row>
    <row r="94" spans="1:11" ht="24" customHeight="1">
      <c r="A94" s="216" t="s">
        <v>313</v>
      </c>
      <c r="B94" s="217"/>
      <c r="C94" s="217"/>
      <c r="D94" s="181">
        <f>SUM(D5:D93)</f>
        <v>427173.20999999996</v>
      </c>
      <c r="E94" s="156"/>
      <c r="F94" s="157"/>
      <c r="G94" s="158">
        <f>SUM(G5:G93)</f>
        <v>130001.15159999995</v>
      </c>
      <c r="H94" s="159"/>
      <c r="I94" s="159"/>
      <c r="J94" s="160"/>
      <c r="K94" s="161"/>
    </row>
    <row r="95" spans="1:11" ht="24" customHeight="1">
      <c r="A95" s="174" t="s">
        <v>235</v>
      </c>
      <c r="B95" s="174" t="s">
        <v>262</v>
      </c>
      <c r="C95" s="174" t="s">
        <v>299</v>
      </c>
      <c r="D95" s="175">
        <v>400</v>
      </c>
      <c r="E95" s="155"/>
      <c r="F95" s="155"/>
      <c r="G95" s="158">
        <v>400</v>
      </c>
      <c r="H95" s="155"/>
      <c r="I95" s="155"/>
      <c r="J95" s="219" t="s">
        <v>323</v>
      </c>
      <c r="K95" s="162"/>
    </row>
    <row r="96" spans="1:11" ht="24" customHeight="1">
      <c r="A96" s="174" t="s">
        <v>235</v>
      </c>
      <c r="B96" s="174" t="s">
        <v>262</v>
      </c>
      <c r="C96" s="174" t="s">
        <v>299</v>
      </c>
      <c r="D96" s="176">
        <v>800</v>
      </c>
      <c r="E96" s="155"/>
      <c r="F96" s="155"/>
      <c r="G96" s="158">
        <v>800</v>
      </c>
      <c r="H96" s="155"/>
      <c r="I96" s="155"/>
      <c r="J96" s="219"/>
      <c r="K96" s="162"/>
    </row>
    <row r="97" spans="1:11" ht="24" customHeight="1">
      <c r="A97" s="174" t="s">
        <v>314</v>
      </c>
      <c r="B97" s="174" t="s">
        <v>195</v>
      </c>
      <c r="C97" s="174" t="s">
        <v>190</v>
      </c>
      <c r="D97" s="177">
        <v>480</v>
      </c>
      <c r="E97" s="155"/>
      <c r="F97" s="155"/>
      <c r="G97" s="158">
        <v>480</v>
      </c>
      <c r="H97" s="155"/>
      <c r="I97" s="155"/>
      <c r="J97" s="219"/>
      <c r="K97" s="162"/>
    </row>
    <row r="98" spans="1:11" ht="24" customHeight="1">
      <c r="A98" s="174" t="s">
        <v>315</v>
      </c>
      <c r="B98" s="174" t="s">
        <v>318</v>
      </c>
      <c r="C98" s="174" t="s">
        <v>190</v>
      </c>
      <c r="D98" s="178">
        <v>252.6</v>
      </c>
      <c r="E98" s="155"/>
      <c r="F98" s="155"/>
      <c r="G98" s="158">
        <v>252.6</v>
      </c>
      <c r="H98" s="155"/>
      <c r="I98" s="155"/>
      <c r="J98" s="219"/>
      <c r="K98" s="162"/>
    </row>
    <row r="99" spans="1:11" ht="24" customHeight="1">
      <c r="A99" s="174" t="s">
        <v>316</v>
      </c>
      <c r="B99" s="174" t="s">
        <v>319</v>
      </c>
      <c r="C99" s="174" t="s">
        <v>190</v>
      </c>
      <c r="D99" s="158">
        <v>878.95</v>
      </c>
      <c r="E99" s="155"/>
      <c r="F99" s="155"/>
      <c r="G99" s="158">
        <v>878.95</v>
      </c>
      <c r="H99" s="155"/>
      <c r="I99" s="155"/>
      <c r="J99" s="219"/>
      <c r="K99" s="162"/>
    </row>
    <row r="100" spans="1:11" ht="43.5" customHeight="1">
      <c r="A100" s="174" t="s">
        <v>207</v>
      </c>
      <c r="B100" s="174" t="s">
        <v>329</v>
      </c>
      <c r="C100" s="174" t="s">
        <v>307</v>
      </c>
      <c r="D100" s="158">
        <f>3*1480</f>
        <v>4440</v>
      </c>
      <c r="E100" s="155"/>
      <c r="F100" s="155"/>
      <c r="G100" s="158">
        <v>4440</v>
      </c>
      <c r="H100" s="155"/>
      <c r="I100" s="155"/>
      <c r="J100" s="219"/>
      <c r="K100" s="162"/>
    </row>
    <row r="101" spans="1:11" ht="24" customHeight="1">
      <c r="A101" s="174" t="s">
        <v>317</v>
      </c>
      <c r="B101" s="174" t="s">
        <v>320</v>
      </c>
      <c r="C101" s="174" t="s">
        <v>321</v>
      </c>
      <c r="D101" s="158">
        <v>288</v>
      </c>
      <c r="E101" s="155"/>
      <c r="F101" s="155"/>
      <c r="G101" s="158">
        <v>288</v>
      </c>
      <c r="H101" s="155"/>
      <c r="I101" s="155"/>
      <c r="J101" s="220"/>
      <c r="K101" s="162"/>
    </row>
    <row r="102" spans="1:12" ht="24" customHeight="1">
      <c r="A102" s="208" t="s">
        <v>177</v>
      </c>
      <c r="B102" s="208"/>
      <c r="C102" s="209"/>
      <c r="D102" s="163">
        <f>SUM(D95:D101)</f>
        <v>7539.55</v>
      </c>
      <c r="E102" s="163"/>
      <c r="F102" s="163"/>
      <c r="G102" s="163">
        <f>SUM(G95:G101)</f>
        <v>7539.55</v>
      </c>
      <c r="H102" s="155"/>
      <c r="I102" s="155"/>
      <c r="J102" s="155"/>
      <c r="K102" s="162"/>
      <c r="L102" s="164"/>
    </row>
    <row r="103" spans="1:11" ht="24" customHeight="1">
      <c r="A103" s="208" t="s">
        <v>27</v>
      </c>
      <c r="B103" s="208"/>
      <c r="C103" s="209"/>
      <c r="D103" s="163">
        <f>D102+D94</f>
        <v>434712.75999999995</v>
      </c>
      <c r="E103" s="163"/>
      <c r="F103" s="163"/>
      <c r="G103" s="163">
        <f>G102+G94</f>
        <v>137540.70159999994</v>
      </c>
      <c r="H103" s="155"/>
      <c r="I103" s="155"/>
      <c r="J103" s="159"/>
      <c r="K103" s="162"/>
    </row>
    <row r="104" spans="1:11" ht="24" customHeight="1">
      <c r="A104" s="206" t="s">
        <v>330</v>
      </c>
      <c r="B104" s="207"/>
      <c r="C104" s="207"/>
      <c r="D104" s="207"/>
      <c r="E104" s="207"/>
      <c r="F104" s="207"/>
      <c r="G104" s="207"/>
      <c r="H104" s="207"/>
      <c r="I104" s="207"/>
      <c r="J104" s="207"/>
      <c r="K104" s="207"/>
    </row>
    <row r="105" spans="1:11" ht="24" customHeight="1">
      <c r="A105" s="210" t="s">
        <v>331</v>
      </c>
      <c r="B105" s="211"/>
      <c r="C105" s="211"/>
      <c r="D105" s="211"/>
      <c r="E105" s="211"/>
      <c r="F105" s="211"/>
      <c r="G105" s="211"/>
      <c r="H105" s="211"/>
      <c r="I105" s="211"/>
      <c r="J105" s="211"/>
      <c r="K105" s="211"/>
    </row>
  </sheetData>
  <sheetProtection/>
  <autoFilter ref="A4:K105"/>
  <mergeCells count="16">
    <mergeCell ref="A1:K1"/>
    <mergeCell ref="A2:K2"/>
    <mergeCell ref="A3:A4"/>
    <mergeCell ref="B3:B4"/>
    <mergeCell ref="C3:C4"/>
    <mergeCell ref="D3:F3"/>
    <mergeCell ref="G3:I3"/>
    <mergeCell ref="A104:K104"/>
    <mergeCell ref="A102:C102"/>
    <mergeCell ref="A105:K105"/>
    <mergeCell ref="J3:J4"/>
    <mergeCell ref="K3:K4"/>
    <mergeCell ref="A94:C94"/>
    <mergeCell ref="J5:J93"/>
    <mergeCell ref="J95:J101"/>
    <mergeCell ref="A103:C103"/>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rgb="FF7030A0"/>
  </sheetPr>
  <dimension ref="B1:N15"/>
  <sheetViews>
    <sheetView view="pageBreakPreview" zoomScale="110" zoomScaleSheetLayoutView="110" zoomScalePageLayoutView="0" workbookViewId="0" topLeftCell="A1">
      <selection activeCell="C11" sqref="C11"/>
    </sheetView>
  </sheetViews>
  <sheetFormatPr defaultColWidth="9.140625" defaultRowHeight="15"/>
  <cols>
    <col min="1" max="1" width="9.140625" style="49" customWidth="1"/>
    <col min="2" max="2" width="39.00390625" style="49" customWidth="1"/>
    <col min="3" max="3" width="19.140625" style="49" bestFit="1" customWidth="1"/>
    <col min="4" max="4" width="18.421875" style="49" customWidth="1"/>
    <col min="5" max="5" width="35.140625" style="134" bestFit="1" customWidth="1"/>
    <col min="6" max="16384" width="9.140625" style="49" customWidth="1"/>
  </cols>
  <sheetData>
    <row r="1" spans="2:5" ht="15.75">
      <c r="B1" s="227" t="s">
        <v>120</v>
      </c>
      <c r="C1" s="227"/>
      <c r="D1" s="227"/>
      <c r="E1" s="227"/>
    </row>
    <row r="2" spans="2:14" ht="78" customHeight="1">
      <c r="B2" s="225" t="s">
        <v>332</v>
      </c>
      <c r="C2" s="225"/>
      <c r="D2" s="225"/>
      <c r="E2" s="225"/>
      <c r="F2" s="50"/>
      <c r="G2" s="50"/>
      <c r="H2" s="50"/>
      <c r="I2" s="50"/>
      <c r="J2" s="50"/>
      <c r="K2" s="50"/>
      <c r="L2" s="50"/>
      <c r="M2" s="50"/>
      <c r="N2" s="50"/>
    </row>
    <row r="3" spans="2:5" ht="13.5" thickBot="1">
      <c r="B3" s="226" t="s">
        <v>28</v>
      </c>
      <c r="C3" s="226"/>
      <c r="D3" s="226"/>
      <c r="E3" s="226"/>
    </row>
    <row r="4" spans="2:5" s="199" customFormat="1" ht="45" customHeight="1">
      <c r="B4" s="182" t="s">
        <v>52</v>
      </c>
      <c r="C4" s="90" t="s">
        <v>133</v>
      </c>
      <c r="D4" s="183" t="s">
        <v>53</v>
      </c>
      <c r="E4" s="184" t="s">
        <v>54</v>
      </c>
    </row>
    <row r="5" spans="2:5" s="197" customFormat="1" ht="36">
      <c r="B5" s="193" t="s">
        <v>336</v>
      </c>
      <c r="C5" s="194">
        <v>27</v>
      </c>
      <c r="D5" s="195">
        <v>6177.966101694916</v>
      </c>
      <c r="E5" s="196" t="s">
        <v>345</v>
      </c>
    </row>
    <row r="6" spans="2:5" s="197" customFormat="1" ht="36">
      <c r="B6" s="193" t="s">
        <v>337</v>
      </c>
      <c r="C6" s="194">
        <v>1</v>
      </c>
      <c r="D6" s="195">
        <v>73</v>
      </c>
      <c r="E6" s="196" t="s">
        <v>345</v>
      </c>
    </row>
    <row r="7" spans="2:5" s="197" customFormat="1" ht="24">
      <c r="B7" s="193" t="s">
        <v>338</v>
      </c>
      <c r="C7" s="194">
        <v>34</v>
      </c>
      <c r="D7" s="195">
        <v>9508.474576271186</v>
      </c>
      <c r="E7" s="196" t="s">
        <v>345</v>
      </c>
    </row>
    <row r="8" spans="2:5" s="197" customFormat="1" ht="24">
      <c r="B8" s="193" t="s">
        <v>339</v>
      </c>
      <c r="C8" s="194">
        <v>9</v>
      </c>
      <c r="D8" s="195">
        <v>1586.4406779661015</v>
      </c>
      <c r="E8" s="196" t="s">
        <v>345</v>
      </c>
    </row>
    <row r="9" spans="2:5" s="197" customFormat="1" ht="24">
      <c r="B9" s="193" t="s">
        <v>340</v>
      </c>
      <c r="C9" s="194">
        <v>13</v>
      </c>
      <c r="D9" s="195">
        <v>4957.627118644068</v>
      </c>
      <c r="E9" s="196" t="s">
        <v>345</v>
      </c>
    </row>
    <row r="10" spans="2:5" s="197" customFormat="1" ht="24">
      <c r="B10" s="193" t="s">
        <v>341</v>
      </c>
      <c r="C10" s="194">
        <v>1</v>
      </c>
      <c r="D10" s="195">
        <v>355.9322033898305</v>
      </c>
      <c r="E10" s="196" t="s">
        <v>345</v>
      </c>
    </row>
    <row r="11" spans="2:5" s="197" customFormat="1" ht="24">
      <c r="B11" s="193" t="s">
        <v>342</v>
      </c>
      <c r="C11" s="194">
        <v>1</v>
      </c>
      <c r="D11" s="195">
        <v>466.10169491525426</v>
      </c>
      <c r="E11" s="196" t="s">
        <v>345</v>
      </c>
    </row>
    <row r="12" spans="2:5" s="197" customFormat="1" ht="24">
      <c r="B12" s="193" t="s">
        <v>343</v>
      </c>
      <c r="C12" s="194">
        <v>25</v>
      </c>
      <c r="D12" s="195">
        <v>4194.915254237288</v>
      </c>
      <c r="E12" s="196" t="s">
        <v>345</v>
      </c>
    </row>
    <row r="13" spans="2:5" s="197" customFormat="1" ht="24">
      <c r="B13" s="198" t="s">
        <v>344</v>
      </c>
      <c r="C13" s="194">
        <v>1</v>
      </c>
      <c r="D13" s="195">
        <v>710.08</v>
      </c>
      <c r="E13" s="196" t="s">
        <v>345</v>
      </c>
    </row>
    <row r="14" spans="2:5" ht="13.5" thickBot="1">
      <c r="B14" s="53"/>
      <c r="C14" s="91"/>
      <c r="D14" s="54"/>
      <c r="E14" s="133"/>
    </row>
    <row r="15" spans="2:5" ht="36.75" customHeight="1">
      <c r="B15" s="228" t="s">
        <v>135</v>
      </c>
      <c r="C15" s="228"/>
      <c r="D15" s="228"/>
      <c r="E15" s="228"/>
    </row>
  </sheetData>
  <sheetProtection/>
  <mergeCells count="4">
    <mergeCell ref="B2:E2"/>
    <mergeCell ref="B3:E3"/>
    <mergeCell ref="B1:E1"/>
    <mergeCell ref="B15:E15"/>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tabColor rgb="FF00B0F0"/>
  </sheetPr>
  <dimension ref="A1:F14"/>
  <sheetViews>
    <sheetView view="pageBreakPreview" zoomScale="110" zoomScaleSheetLayoutView="110" zoomScalePageLayoutView="0" workbookViewId="0" topLeftCell="A1">
      <selection activeCell="A13" sqref="A13:F13"/>
    </sheetView>
  </sheetViews>
  <sheetFormatPr defaultColWidth="9.140625" defaultRowHeight="15"/>
  <cols>
    <col min="1" max="1" width="23.28125" style="7" customWidth="1"/>
    <col min="2" max="2" width="31.140625" style="7" customWidth="1"/>
    <col min="3" max="3" width="19.140625" style="7" customWidth="1"/>
    <col min="4" max="4" width="16.28125" style="7" customWidth="1"/>
    <col min="5" max="5" width="20.421875" style="7" customWidth="1"/>
    <col min="6" max="6" width="19.28125" style="7" customWidth="1"/>
    <col min="7" max="16384" width="9.140625" style="7" customWidth="1"/>
  </cols>
  <sheetData>
    <row r="1" spans="1:6" s="49" customFormat="1" ht="15.75">
      <c r="A1" s="227" t="s">
        <v>121</v>
      </c>
      <c r="B1" s="227"/>
      <c r="C1" s="227"/>
      <c r="D1" s="227"/>
      <c r="E1" s="227"/>
      <c r="F1" s="227"/>
    </row>
    <row r="2" spans="1:6" ht="81" customHeight="1">
      <c r="A2" s="229" t="s">
        <v>38</v>
      </c>
      <c r="B2" s="230"/>
      <c r="C2" s="230"/>
      <c r="D2" s="230"/>
      <c r="E2" s="230"/>
      <c r="F2" s="230"/>
    </row>
    <row r="3" spans="1:6" ht="13.5" thickBot="1">
      <c r="A3" s="235" t="s">
        <v>28</v>
      </c>
      <c r="B3" s="235"/>
      <c r="C3" s="235"/>
      <c r="D3" s="235"/>
      <c r="E3" s="235"/>
      <c r="F3" s="235"/>
    </row>
    <row r="4" spans="1:6" s="8" customFormat="1" ht="45" customHeight="1">
      <c r="A4" s="15" t="s">
        <v>36</v>
      </c>
      <c r="B4" s="16" t="s">
        <v>30</v>
      </c>
      <c r="C4" s="16" t="s">
        <v>31</v>
      </c>
      <c r="D4" s="16" t="s">
        <v>37</v>
      </c>
      <c r="E4" s="16" t="s">
        <v>21</v>
      </c>
      <c r="F4" s="17" t="s">
        <v>26</v>
      </c>
    </row>
    <row r="5" spans="1:6" ht="18" customHeight="1">
      <c r="A5" s="13"/>
      <c r="B5" s="14"/>
      <c r="C5" s="9"/>
      <c r="D5" s="9"/>
      <c r="E5" s="9"/>
      <c r="F5" s="10"/>
    </row>
    <row r="6" spans="1:6" ht="18" customHeight="1">
      <c r="A6" s="13"/>
      <c r="B6" s="14"/>
      <c r="C6" s="9"/>
      <c r="D6" s="9"/>
      <c r="E6" s="9"/>
      <c r="F6" s="10"/>
    </row>
    <row r="7" spans="1:6" ht="18" customHeight="1">
      <c r="A7" s="13"/>
      <c r="B7" s="14"/>
      <c r="C7" s="9"/>
      <c r="D7" s="9"/>
      <c r="E7" s="9"/>
      <c r="F7" s="10"/>
    </row>
    <row r="8" spans="1:6" ht="18" customHeight="1">
      <c r="A8" s="13"/>
      <c r="B8" s="14"/>
      <c r="C8" s="9"/>
      <c r="D8" s="9"/>
      <c r="E8" s="9"/>
      <c r="F8" s="10"/>
    </row>
    <row r="9" spans="1:6" ht="18" customHeight="1">
      <c r="A9" s="13"/>
      <c r="B9" s="14"/>
      <c r="C9" s="9"/>
      <c r="D9" s="9"/>
      <c r="E9" s="9"/>
      <c r="F9" s="10"/>
    </row>
    <row r="10" spans="1:6" ht="18" customHeight="1">
      <c r="A10" s="13"/>
      <c r="B10" s="14"/>
      <c r="C10" s="9"/>
      <c r="D10" s="9"/>
      <c r="E10" s="9"/>
      <c r="F10" s="10"/>
    </row>
    <row r="11" spans="1:6" ht="18" customHeight="1">
      <c r="A11" s="13"/>
      <c r="B11" s="14"/>
      <c r="C11" s="9"/>
      <c r="D11" s="9"/>
      <c r="E11" s="9"/>
      <c r="F11" s="10"/>
    </row>
    <row r="12" spans="1:6" s="8" customFormat="1" ht="33.75" customHeight="1" thickBot="1">
      <c r="A12" s="231" t="s">
        <v>27</v>
      </c>
      <c r="B12" s="232"/>
      <c r="C12" s="11">
        <f>SUM(C5:C11)</f>
        <v>0</v>
      </c>
      <c r="D12" s="11">
        <f>SUM(D5:D11)</f>
        <v>0</v>
      </c>
      <c r="E12" s="11"/>
      <c r="F12" s="12"/>
    </row>
    <row r="13" spans="1:6" ht="61.5" customHeight="1">
      <c r="A13" s="233" t="s">
        <v>142</v>
      </c>
      <c r="B13" s="234"/>
      <c r="C13" s="234"/>
      <c r="D13" s="234"/>
      <c r="E13" s="234"/>
      <c r="F13" s="234"/>
    </row>
    <row r="14" spans="1:6" ht="28.5" customHeight="1">
      <c r="A14" s="236" t="s">
        <v>134</v>
      </c>
      <c r="B14" s="236"/>
      <c r="C14" s="236"/>
      <c r="D14" s="236"/>
      <c r="E14" s="236"/>
      <c r="F14" s="236"/>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00B0F0"/>
  </sheetPr>
  <dimension ref="A1:L17"/>
  <sheetViews>
    <sheetView view="pageBreakPreview" zoomScaleSheetLayoutView="100" zoomScalePageLayoutView="0" workbookViewId="0" topLeftCell="A1">
      <selection activeCell="B18" sqref="B18"/>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7" customFormat="1" ht="26.25" customHeight="1">
      <c r="A1" s="245" t="s">
        <v>122</v>
      </c>
      <c r="B1" s="245"/>
      <c r="C1" s="245"/>
      <c r="D1" s="245"/>
      <c r="E1" s="245"/>
      <c r="F1" s="245"/>
      <c r="G1" s="88"/>
      <c r="H1" s="88"/>
      <c r="I1" s="88"/>
      <c r="J1" s="88"/>
      <c r="K1" s="88"/>
      <c r="L1" s="88"/>
    </row>
    <row r="2" spans="1:6" ht="15">
      <c r="A2" s="244" t="s">
        <v>119</v>
      </c>
      <c r="B2" s="244"/>
      <c r="C2" s="244"/>
      <c r="D2" s="244"/>
      <c r="E2" s="244"/>
      <c r="F2" s="244"/>
    </row>
    <row r="3" spans="1:6" ht="81" customHeight="1">
      <c r="A3" s="244"/>
      <c r="B3" s="244"/>
      <c r="C3" s="244"/>
      <c r="D3" s="244"/>
      <c r="E3" s="244"/>
      <c r="F3" s="244"/>
    </row>
    <row r="4" spans="1:6" ht="15.75" thickBot="1">
      <c r="A4" s="243" t="s">
        <v>14</v>
      </c>
      <c r="B4" s="243"/>
      <c r="C4" s="243"/>
      <c r="D4" s="243"/>
      <c r="E4" s="243"/>
      <c r="F4" s="243"/>
    </row>
    <row r="5" spans="1:6" ht="28.5" customHeight="1">
      <c r="A5" s="73" t="s">
        <v>10</v>
      </c>
      <c r="B5" s="72" t="s">
        <v>3</v>
      </c>
      <c r="C5" s="238"/>
      <c r="D5" s="85" t="s">
        <v>11</v>
      </c>
      <c r="E5" s="85" t="s">
        <v>12</v>
      </c>
      <c r="F5" s="87" t="s">
        <v>13</v>
      </c>
    </row>
    <row r="6" spans="1:6" ht="28.5" customHeight="1">
      <c r="A6" s="80" t="s">
        <v>117</v>
      </c>
      <c r="B6" s="81" t="s">
        <v>116</v>
      </c>
      <c r="C6" s="239"/>
      <c r="D6" s="1"/>
      <c r="E6" s="1"/>
      <c r="F6" s="2"/>
    </row>
    <row r="7" spans="1:6" ht="28.5" customHeight="1">
      <c r="A7" s="241"/>
      <c r="B7" s="82" t="s">
        <v>4</v>
      </c>
      <c r="C7" s="239"/>
      <c r="D7" s="3"/>
      <c r="E7" s="3"/>
      <c r="F7" s="4"/>
    </row>
    <row r="8" spans="1:6" ht="28.5" customHeight="1">
      <c r="A8" s="241"/>
      <c r="B8" s="83" t="s">
        <v>5</v>
      </c>
      <c r="C8" s="239"/>
      <c r="D8" s="3"/>
      <c r="E8" s="3"/>
      <c r="F8" s="4"/>
    </row>
    <row r="9" spans="1:6" ht="28.5" customHeight="1">
      <c r="A9" s="241"/>
      <c r="B9" s="83" t="s">
        <v>2</v>
      </c>
      <c r="C9" s="239"/>
      <c r="D9" s="3"/>
      <c r="E9" s="3"/>
      <c r="F9" s="4"/>
    </row>
    <row r="10" spans="1:6" ht="28.5" customHeight="1">
      <c r="A10" s="241"/>
      <c r="B10" s="83" t="s">
        <v>6</v>
      </c>
      <c r="C10" s="239"/>
      <c r="D10" s="3"/>
      <c r="E10" s="3"/>
      <c r="F10" s="4"/>
    </row>
    <row r="11" spans="1:6" ht="28.5" customHeight="1">
      <c r="A11" s="241"/>
      <c r="B11" s="83" t="s">
        <v>7</v>
      </c>
      <c r="C11" s="239"/>
      <c r="D11" s="3"/>
      <c r="E11" s="3"/>
      <c r="F11" s="4"/>
    </row>
    <row r="12" spans="1:6" ht="28.5" customHeight="1">
      <c r="A12" s="241"/>
      <c r="B12" s="84" t="s">
        <v>8</v>
      </c>
      <c r="C12" s="239"/>
      <c r="D12" s="3"/>
      <c r="E12" s="3"/>
      <c r="F12" s="4"/>
    </row>
    <row r="13" spans="1:6" ht="28.5" customHeight="1">
      <c r="A13" s="241"/>
      <c r="B13" s="83" t="s">
        <v>0</v>
      </c>
      <c r="C13" s="239"/>
      <c r="D13" s="3"/>
      <c r="E13" s="3"/>
      <c r="F13" s="4"/>
    </row>
    <row r="14" spans="1:6" ht="28.5" customHeight="1">
      <c r="A14" s="241"/>
      <c r="B14" s="82" t="s">
        <v>9</v>
      </c>
      <c r="C14" s="239"/>
      <c r="D14" s="3"/>
      <c r="E14" s="3"/>
      <c r="F14" s="4"/>
    </row>
    <row r="15" spans="1:6" ht="28.5" customHeight="1" thickBot="1">
      <c r="A15" s="242"/>
      <c r="B15" s="86" t="s">
        <v>1</v>
      </c>
      <c r="C15" s="240"/>
      <c r="D15" s="5"/>
      <c r="E15" s="5"/>
      <c r="F15" s="6"/>
    </row>
    <row r="16" spans="1:6" ht="46.5" customHeight="1">
      <c r="A16" s="246" t="s">
        <v>157</v>
      </c>
      <c r="B16" s="246"/>
      <c r="C16" s="246"/>
      <c r="D16" s="246"/>
      <c r="E16" s="246"/>
      <c r="F16" s="246"/>
    </row>
    <row r="17" spans="1:6" ht="36" customHeight="1">
      <c r="A17" s="237" t="s">
        <v>154</v>
      </c>
      <c r="B17" s="237"/>
      <c r="C17" s="237"/>
      <c r="D17" s="237"/>
      <c r="E17" s="237"/>
      <c r="F17" s="237"/>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tabColor rgb="FF7030A0"/>
  </sheetPr>
  <dimension ref="A1:N57"/>
  <sheetViews>
    <sheetView tabSelected="1" view="pageBreakPreview" zoomScaleSheetLayoutView="100" zoomScalePageLayoutView="0" workbookViewId="0" topLeftCell="A1">
      <pane ySplit="5" topLeftCell="A6" activePane="bottomLeft" state="frozen"/>
      <selection pane="topLeft" activeCell="A1" sqref="A1"/>
      <selection pane="bottomLeft" activeCell="G59" sqref="G59"/>
    </sheetView>
  </sheetViews>
  <sheetFormatPr defaultColWidth="9.140625" defaultRowHeight="15"/>
  <cols>
    <col min="1" max="1" width="46.28125" style="114" bestFit="1" customWidth="1"/>
    <col min="2" max="2" width="12.7109375" style="114" bestFit="1" customWidth="1"/>
    <col min="3" max="3" width="19.28125" style="114" bestFit="1" customWidth="1"/>
    <col min="4" max="4" width="10.7109375" style="114" bestFit="1" customWidth="1"/>
    <col min="5" max="5" width="6.00390625" style="114" customWidth="1"/>
    <col min="6" max="6" width="16.8515625" style="141" customWidth="1"/>
    <col min="7" max="7" width="19.28125" style="141" bestFit="1" customWidth="1"/>
    <col min="8" max="8" width="12.140625" style="141" bestFit="1" customWidth="1"/>
    <col min="9" max="9" width="8.421875" style="141" customWidth="1"/>
    <col min="10" max="10" width="14.7109375" style="141" customWidth="1"/>
    <col min="11" max="11" width="19.7109375" style="141" customWidth="1"/>
    <col min="12" max="12" width="10.7109375" style="114" bestFit="1" customWidth="1"/>
    <col min="13" max="13" width="9.140625" style="114" customWidth="1"/>
    <col min="14" max="14" width="9.421875" style="114" bestFit="1" customWidth="1"/>
    <col min="15" max="16384" width="9.140625" style="114" customWidth="1"/>
  </cols>
  <sheetData>
    <row r="1" spans="1:12" s="113" customFormat="1" ht="26.25" customHeight="1">
      <c r="A1" s="247" t="s">
        <v>161</v>
      </c>
      <c r="B1" s="247"/>
      <c r="C1" s="247"/>
      <c r="D1" s="247"/>
      <c r="E1" s="247"/>
      <c r="F1" s="247"/>
      <c r="G1" s="247"/>
      <c r="H1" s="247"/>
      <c r="I1" s="247"/>
      <c r="J1" s="247"/>
      <c r="K1" s="247"/>
      <c r="L1" s="247"/>
    </row>
    <row r="2" spans="1:12" ht="71.25" customHeight="1">
      <c r="A2" s="255" t="s">
        <v>333</v>
      </c>
      <c r="B2" s="255"/>
      <c r="C2" s="255"/>
      <c r="D2" s="255"/>
      <c r="E2" s="255"/>
      <c r="F2" s="255"/>
      <c r="G2" s="255"/>
      <c r="H2" s="255"/>
      <c r="I2" s="255"/>
      <c r="J2" s="255"/>
      <c r="K2" s="255"/>
      <c r="L2" s="255"/>
    </row>
    <row r="3" spans="1:12" ht="15.75" thickBot="1">
      <c r="A3" s="256" t="s">
        <v>14</v>
      </c>
      <c r="B3" s="256"/>
      <c r="C3" s="256"/>
      <c r="D3" s="256"/>
      <c r="E3" s="256"/>
      <c r="F3" s="256"/>
      <c r="G3" s="256"/>
      <c r="H3" s="256"/>
      <c r="I3" s="256"/>
      <c r="J3" s="256"/>
      <c r="K3" s="256"/>
      <c r="L3" s="256"/>
    </row>
    <row r="4" spans="1:12" ht="18.75" customHeight="1">
      <c r="A4" s="248" t="s">
        <v>55</v>
      </c>
      <c r="B4" s="253" t="s">
        <v>11</v>
      </c>
      <c r="C4" s="253"/>
      <c r="D4" s="253"/>
      <c r="E4" s="257"/>
      <c r="F4" s="252" t="s">
        <v>12</v>
      </c>
      <c r="G4" s="252"/>
      <c r="H4" s="252"/>
      <c r="I4" s="260"/>
      <c r="J4" s="253" t="s">
        <v>13</v>
      </c>
      <c r="K4" s="253"/>
      <c r="L4" s="254"/>
    </row>
    <row r="5" spans="1:12" ht="60">
      <c r="A5" s="249"/>
      <c r="B5" s="77" t="s">
        <v>114</v>
      </c>
      <c r="C5" s="77" t="s">
        <v>115</v>
      </c>
      <c r="D5" s="77" t="s">
        <v>6</v>
      </c>
      <c r="E5" s="258"/>
      <c r="F5" s="137" t="s">
        <v>114</v>
      </c>
      <c r="G5" s="137" t="s">
        <v>115</v>
      </c>
      <c r="H5" s="191" t="s">
        <v>6</v>
      </c>
      <c r="I5" s="261"/>
      <c r="J5" s="137" t="s">
        <v>114</v>
      </c>
      <c r="K5" s="137" t="s">
        <v>115</v>
      </c>
      <c r="L5" s="78" t="s">
        <v>6</v>
      </c>
    </row>
    <row r="6" spans="1:12" s="118" customFormat="1" ht="18" customHeight="1">
      <c r="A6" s="115" t="s">
        <v>77</v>
      </c>
      <c r="B6" s="135">
        <f>B8</f>
        <v>2500</v>
      </c>
      <c r="C6" s="135">
        <f>C9</f>
        <v>600</v>
      </c>
      <c r="D6" s="116"/>
      <c r="E6" s="258"/>
      <c r="F6" s="135">
        <f>F8</f>
        <v>2500</v>
      </c>
      <c r="G6" s="135">
        <f>G9</f>
        <v>600</v>
      </c>
      <c r="H6" s="135"/>
      <c r="I6" s="261"/>
      <c r="J6" s="135">
        <f>J8</f>
        <v>509.33099000000004</v>
      </c>
      <c r="K6" s="135">
        <f>K9</f>
        <v>235.11345999999998</v>
      </c>
      <c r="L6" s="117"/>
    </row>
    <row r="7" spans="1:12" s="121" customFormat="1" ht="15.75" customHeight="1">
      <c r="A7" s="74" t="s">
        <v>78</v>
      </c>
      <c r="B7" s="119"/>
      <c r="C7" s="119"/>
      <c r="D7" s="119"/>
      <c r="E7" s="258"/>
      <c r="F7" s="136"/>
      <c r="G7" s="136"/>
      <c r="H7" s="136"/>
      <c r="I7" s="261"/>
      <c r="J7" s="136"/>
      <c r="K7" s="136"/>
      <c r="L7" s="120"/>
    </row>
    <row r="8" spans="1:12" ht="15.75" customHeight="1">
      <c r="A8" s="122" t="s">
        <v>76</v>
      </c>
      <c r="B8" s="123">
        <v>2500</v>
      </c>
      <c r="C8" s="123"/>
      <c r="D8" s="123"/>
      <c r="E8" s="258"/>
      <c r="F8" s="136">
        <v>2500</v>
      </c>
      <c r="G8" s="138"/>
      <c r="H8" s="138"/>
      <c r="I8" s="261"/>
      <c r="J8" s="136">
        <f>J20</f>
        <v>509.33099000000004</v>
      </c>
      <c r="K8" s="138"/>
      <c r="L8" s="124"/>
    </row>
    <row r="9" spans="1:12" ht="15.75" customHeight="1">
      <c r="A9" s="125" t="s">
        <v>79</v>
      </c>
      <c r="B9" s="123"/>
      <c r="C9" s="136">
        <f>C11+C14</f>
        <v>600</v>
      </c>
      <c r="D9" s="123"/>
      <c r="E9" s="258"/>
      <c r="F9" s="138"/>
      <c r="G9" s="136">
        <f>G11+G14</f>
        <v>600</v>
      </c>
      <c r="H9" s="138"/>
      <c r="I9" s="261"/>
      <c r="J9" s="138"/>
      <c r="K9" s="136">
        <f>K11+K14+K12+K15</f>
        <v>235.11345999999998</v>
      </c>
      <c r="L9" s="124"/>
    </row>
    <row r="10" spans="1:12" s="121" customFormat="1" ht="15.75" customHeight="1">
      <c r="A10" s="126" t="s">
        <v>80</v>
      </c>
      <c r="B10" s="119"/>
      <c r="C10" s="119"/>
      <c r="D10" s="119"/>
      <c r="E10" s="258"/>
      <c r="F10" s="136"/>
      <c r="G10" s="138"/>
      <c r="H10" s="136"/>
      <c r="I10" s="261"/>
      <c r="J10" s="136"/>
      <c r="K10" s="136"/>
      <c r="L10" s="120"/>
    </row>
    <row r="11" spans="1:12" ht="15.75" customHeight="1">
      <c r="A11" s="127" t="s">
        <v>81</v>
      </c>
      <c r="B11" s="123"/>
      <c r="C11" s="123">
        <v>600</v>
      </c>
      <c r="D11" s="123"/>
      <c r="E11" s="258"/>
      <c r="F11" s="138"/>
      <c r="G11" s="138">
        <v>600</v>
      </c>
      <c r="H11" s="138"/>
      <c r="I11" s="261"/>
      <c r="J11" s="138"/>
      <c r="K11" s="138">
        <v>234.53485999999998</v>
      </c>
      <c r="L11" s="124"/>
    </row>
    <row r="12" spans="1:12" ht="15.75" customHeight="1">
      <c r="A12" s="188" t="s">
        <v>82</v>
      </c>
      <c r="B12" s="123"/>
      <c r="C12" s="123"/>
      <c r="D12" s="123"/>
      <c r="E12" s="258"/>
      <c r="F12" s="138"/>
      <c r="G12" s="138"/>
      <c r="H12" s="138"/>
      <c r="I12" s="261"/>
      <c r="J12" s="138"/>
      <c r="K12" s="138">
        <v>0.5786</v>
      </c>
      <c r="L12" s="124"/>
    </row>
    <row r="13" spans="1:12" ht="15.75" customHeight="1">
      <c r="A13" s="127" t="s">
        <v>83</v>
      </c>
      <c r="B13" s="123"/>
      <c r="C13" s="123"/>
      <c r="D13" s="123"/>
      <c r="E13" s="258"/>
      <c r="F13" s="138"/>
      <c r="G13" s="138"/>
      <c r="H13" s="138"/>
      <c r="I13" s="261"/>
      <c r="J13" s="138"/>
      <c r="K13" s="138"/>
      <c r="L13" s="124"/>
    </row>
    <row r="14" spans="1:12" ht="15.75" customHeight="1">
      <c r="A14" s="188" t="s">
        <v>84</v>
      </c>
      <c r="B14" s="123"/>
      <c r="C14" s="123"/>
      <c r="D14" s="123"/>
      <c r="E14" s="258"/>
      <c r="F14" s="138"/>
      <c r="G14" s="138"/>
      <c r="H14" s="138"/>
      <c r="I14" s="261"/>
      <c r="J14" s="138"/>
      <c r="K14" s="138"/>
      <c r="L14" s="124"/>
    </row>
    <row r="15" spans="1:12" ht="15.75" customHeight="1">
      <c r="A15" s="127" t="s">
        <v>213</v>
      </c>
      <c r="B15" s="123"/>
      <c r="C15" s="123"/>
      <c r="D15" s="123"/>
      <c r="E15" s="258"/>
      <c r="F15" s="138"/>
      <c r="G15" s="138"/>
      <c r="H15" s="138"/>
      <c r="I15" s="261"/>
      <c r="J15" s="138"/>
      <c r="K15" s="138"/>
      <c r="L15" s="124"/>
    </row>
    <row r="16" spans="1:12" ht="15.75" customHeight="1">
      <c r="A16" s="125" t="s">
        <v>6</v>
      </c>
      <c r="B16" s="123"/>
      <c r="C16" s="123"/>
      <c r="D16" s="123"/>
      <c r="E16" s="258"/>
      <c r="F16" s="138"/>
      <c r="G16" s="138"/>
      <c r="H16" s="138"/>
      <c r="I16" s="261"/>
      <c r="J16" s="138"/>
      <c r="K16" s="138"/>
      <c r="L16" s="124"/>
    </row>
    <row r="17" spans="1:12" s="121" customFormat="1" ht="15.75" customHeight="1">
      <c r="A17" s="74" t="s">
        <v>85</v>
      </c>
      <c r="B17" s="119"/>
      <c r="C17" s="119"/>
      <c r="D17" s="119"/>
      <c r="E17" s="258"/>
      <c r="F17" s="136"/>
      <c r="G17" s="138"/>
      <c r="H17" s="136"/>
      <c r="I17" s="261"/>
      <c r="J17" s="136"/>
      <c r="K17" s="136"/>
      <c r="L17" s="120"/>
    </row>
    <row r="18" spans="1:12" s="121" customFormat="1" ht="15.75" customHeight="1">
      <c r="A18" s="74" t="s">
        <v>86</v>
      </c>
      <c r="B18" s="119"/>
      <c r="C18" s="119"/>
      <c r="D18" s="119"/>
      <c r="E18" s="258"/>
      <c r="F18" s="136"/>
      <c r="G18" s="138"/>
      <c r="H18" s="136"/>
      <c r="I18" s="261"/>
      <c r="J18" s="136"/>
      <c r="K18" s="136"/>
      <c r="L18" s="120"/>
    </row>
    <row r="19" spans="1:12" s="121" customFormat="1" ht="15.75" customHeight="1">
      <c r="A19" s="74" t="s">
        <v>87</v>
      </c>
      <c r="B19" s="119"/>
      <c r="C19" s="119"/>
      <c r="D19" s="119"/>
      <c r="E19" s="258"/>
      <c r="F19" s="136"/>
      <c r="G19" s="138"/>
      <c r="H19" s="136"/>
      <c r="I19" s="261"/>
      <c r="J19" s="136"/>
      <c r="K19" s="136"/>
      <c r="L19" s="120"/>
    </row>
    <row r="20" spans="1:14" s="118" customFormat="1" ht="15.75" customHeight="1">
      <c r="A20" s="115" t="s">
        <v>88</v>
      </c>
      <c r="B20" s="135">
        <f>B21+B45+B54</f>
        <v>2500.0000000000005</v>
      </c>
      <c r="C20" s="135">
        <f>C21+C45+C54</f>
        <v>700</v>
      </c>
      <c r="D20" s="116"/>
      <c r="E20" s="258"/>
      <c r="F20" s="135">
        <f>F21+F45+F54</f>
        <v>2500</v>
      </c>
      <c r="G20" s="135">
        <f>G21+G45+G54</f>
        <v>1600.5900000000001</v>
      </c>
      <c r="H20" s="135"/>
      <c r="I20" s="261"/>
      <c r="J20" s="135">
        <f>J21+J45+J54</f>
        <v>509.33099000000004</v>
      </c>
      <c r="K20" s="135">
        <f>K21+K45+K54</f>
        <v>196.09168999999997</v>
      </c>
      <c r="L20" s="117"/>
      <c r="M20" s="190"/>
      <c r="N20" s="190"/>
    </row>
    <row r="21" spans="1:13" s="121" customFormat="1" ht="15.75" customHeight="1">
      <c r="A21" s="74" t="s">
        <v>89</v>
      </c>
      <c r="B21" s="136">
        <f>B22+B29+B43+B44</f>
        <v>2329.6800000000003</v>
      </c>
      <c r="C21" s="136">
        <f>C29+C43+C44</f>
        <v>656.4</v>
      </c>
      <c r="D21" s="119"/>
      <c r="E21" s="258"/>
      <c r="F21" s="136">
        <f>F22+F29+F43+F44</f>
        <v>2330</v>
      </c>
      <c r="G21" s="136">
        <f>G22+G29+G43+G44</f>
        <v>1116.5900000000001</v>
      </c>
      <c r="H21" s="136"/>
      <c r="I21" s="261"/>
      <c r="J21" s="136">
        <f>J22+J29+J43+J44</f>
        <v>509.33099000000004</v>
      </c>
      <c r="K21" s="136">
        <f>K22+K29+K43+K44</f>
        <v>162.37268999999998</v>
      </c>
      <c r="L21" s="120"/>
      <c r="M21" s="190"/>
    </row>
    <row r="22" spans="1:14" s="121" customFormat="1" ht="15.75" customHeight="1">
      <c r="A22" s="75" t="s">
        <v>5</v>
      </c>
      <c r="B22" s="136">
        <f>B23+B25</f>
        <v>1173.48</v>
      </c>
      <c r="C22" s="136"/>
      <c r="D22" s="119"/>
      <c r="E22" s="258"/>
      <c r="F22" s="136">
        <f>F23+F25</f>
        <v>1174</v>
      </c>
      <c r="G22" s="136"/>
      <c r="H22" s="136"/>
      <c r="I22" s="261"/>
      <c r="J22" s="136">
        <f>J23+J25</f>
        <v>126.62278</v>
      </c>
      <c r="K22" s="136"/>
      <c r="L22" s="120"/>
      <c r="M22" s="190"/>
      <c r="N22" s="192"/>
    </row>
    <row r="23" spans="1:13" ht="15.75" customHeight="1">
      <c r="A23" s="76" t="s">
        <v>58</v>
      </c>
      <c r="B23" s="123">
        <v>1005.84</v>
      </c>
      <c r="C23" s="123"/>
      <c r="D23" s="123"/>
      <c r="E23" s="258"/>
      <c r="F23" s="138">
        <v>1005.84</v>
      </c>
      <c r="G23" s="138"/>
      <c r="H23" s="138"/>
      <c r="I23" s="261"/>
      <c r="J23" s="138">
        <v>126.62278</v>
      </c>
      <c r="K23" s="138"/>
      <c r="L23" s="124"/>
      <c r="M23" s="190"/>
    </row>
    <row r="24" spans="1:13" ht="15.75" customHeight="1">
      <c r="A24" s="76" t="s">
        <v>90</v>
      </c>
      <c r="B24" s="123"/>
      <c r="C24" s="123"/>
      <c r="D24" s="123"/>
      <c r="E24" s="258"/>
      <c r="F24" s="138"/>
      <c r="G24" s="138"/>
      <c r="H24" s="138"/>
      <c r="I24" s="261"/>
      <c r="J24" s="138"/>
      <c r="K24" s="138"/>
      <c r="L24" s="124"/>
      <c r="M24" s="190"/>
    </row>
    <row r="25" spans="1:13" ht="15.75" customHeight="1">
      <c r="A25" s="76" t="s">
        <v>60</v>
      </c>
      <c r="B25" s="123">
        <v>167.64</v>
      </c>
      <c r="C25" s="123"/>
      <c r="D25" s="123"/>
      <c r="E25" s="258"/>
      <c r="F25" s="138">
        <v>168.16</v>
      </c>
      <c r="G25" s="138"/>
      <c r="H25" s="138"/>
      <c r="I25" s="261"/>
      <c r="J25" s="138"/>
      <c r="K25" s="138"/>
      <c r="L25" s="124"/>
      <c r="M25" s="190"/>
    </row>
    <row r="26" spans="1:13" ht="15.75" customHeight="1">
      <c r="A26" s="76" t="s">
        <v>59</v>
      </c>
      <c r="B26" s="123"/>
      <c r="C26" s="123"/>
      <c r="D26" s="123"/>
      <c r="E26" s="258"/>
      <c r="F26" s="138"/>
      <c r="G26" s="138"/>
      <c r="H26" s="138"/>
      <c r="I26" s="261"/>
      <c r="J26" s="138"/>
      <c r="K26" s="138"/>
      <c r="L26" s="124"/>
      <c r="M26" s="190"/>
    </row>
    <row r="27" spans="1:13" ht="15.75" customHeight="1">
      <c r="A27" s="76" t="s">
        <v>91</v>
      </c>
      <c r="B27" s="123"/>
      <c r="C27" s="123"/>
      <c r="D27" s="123"/>
      <c r="E27" s="258"/>
      <c r="F27" s="138"/>
      <c r="G27" s="138"/>
      <c r="H27" s="138"/>
      <c r="I27" s="261"/>
      <c r="J27" s="138"/>
      <c r="K27" s="138"/>
      <c r="L27" s="124"/>
      <c r="M27" s="190"/>
    </row>
    <row r="28" spans="1:13" ht="15.75" customHeight="1">
      <c r="A28" s="76" t="s">
        <v>92</v>
      </c>
      <c r="B28" s="123"/>
      <c r="C28" s="123"/>
      <c r="D28" s="123"/>
      <c r="E28" s="258"/>
      <c r="F28" s="138"/>
      <c r="G28" s="138"/>
      <c r="H28" s="138"/>
      <c r="I28" s="261"/>
      <c r="J28" s="138"/>
      <c r="K28" s="138"/>
      <c r="L28" s="124"/>
      <c r="M28" s="190"/>
    </row>
    <row r="29" spans="1:13" s="121" customFormat="1" ht="15.75" customHeight="1">
      <c r="A29" s="75" t="s">
        <v>2</v>
      </c>
      <c r="B29" s="136">
        <f>B30+B31+B32+B33+B34+B37+B39+B36</f>
        <v>1018.7</v>
      </c>
      <c r="C29" s="136">
        <f>C30+C31+C32+C33+C34+C37+C39+C36</f>
        <v>656.4</v>
      </c>
      <c r="D29" s="119"/>
      <c r="E29" s="258"/>
      <c r="F29" s="136">
        <f>F30+F31+F32+F33+F34+F37+F39+F36</f>
        <v>1018.5</v>
      </c>
      <c r="G29" s="136">
        <f>G30+G31+G32+G33+G34+G37+G39+G36</f>
        <v>966.59</v>
      </c>
      <c r="H29" s="136"/>
      <c r="I29" s="261"/>
      <c r="J29" s="136">
        <f>J30+J31+J32+J33+J34+J37+J39+J36</f>
        <v>379.63005</v>
      </c>
      <c r="K29" s="136">
        <f>K30+K31+K32+K33+K34+K37+K39+K36</f>
        <v>120.15126</v>
      </c>
      <c r="L29" s="120"/>
      <c r="M29" s="190"/>
    </row>
    <row r="30" spans="1:13" ht="15.75" customHeight="1">
      <c r="A30" s="76" t="s">
        <v>93</v>
      </c>
      <c r="B30" s="128">
        <v>198.7</v>
      </c>
      <c r="C30" s="123">
        <v>150</v>
      </c>
      <c r="D30" s="123"/>
      <c r="E30" s="258"/>
      <c r="F30" s="139">
        <v>198.7</v>
      </c>
      <c r="G30" s="138">
        <v>150</v>
      </c>
      <c r="H30" s="138"/>
      <c r="I30" s="261"/>
      <c r="J30" s="138">
        <v>102.16691</v>
      </c>
      <c r="K30" s="138">
        <v>31.57375</v>
      </c>
      <c r="L30" s="124"/>
      <c r="M30" s="190"/>
    </row>
    <row r="31" spans="1:13" ht="15.75" customHeight="1">
      <c r="A31" s="76" t="s">
        <v>94</v>
      </c>
      <c r="B31" s="129">
        <v>30</v>
      </c>
      <c r="C31" s="123"/>
      <c r="D31" s="123"/>
      <c r="E31" s="258"/>
      <c r="F31" s="139">
        <v>30</v>
      </c>
      <c r="G31" s="138"/>
      <c r="H31" s="138"/>
      <c r="I31" s="261"/>
      <c r="J31" s="138">
        <v>12.46925</v>
      </c>
      <c r="K31" s="138"/>
      <c r="L31" s="124"/>
      <c r="M31" s="190"/>
    </row>
    <row r="32" spans="1:13" ht="15.75" customHeight="1">
      <c r="A32" s="76" t="s">
        <v>95</v>
      </c>
      <c r="B32" s="123">
        <v>552.3</v>
      </c>
      <c r="C32" s="123">
        <v>100</v>
      </c>
      <c r="D32" s="123"/>
      <c r="E32" s="258"/>
      <c r="F32" s="138">
        <v>402.3</v>
      </c>
      <c r="G32" s="138">
        <v>250</v>
      </c>
      <c r="H32" s="138"/>
      <c r="I32" s="261"/>
      <c r="J32" s="138">
        <v>58.21692</v>
      </c>
      <c r="K32" s="138">
        <v>58.628009999999996</v>
      </c>
      <c r="L32" s="124"/>
      <c r="M32" s="190"/>
    </row>
    <row r="33" spans="1:13" ht="15.75" customHeight="1">
      <c r="A33" s="76" t="s">
        <v>96</v>
      </c>
      <c r="B33" s="123">
        <v>22</v>
      </c>
      <c r="C33" s="123">
        <v>10</v>
      </c>
      <c r="D33" s="123"/>
      <c r="E33" s="258"/>
      <c r="F33" s="138">
        <v>22</v>
      </c>
      <c r="G33" s="138">
        <v>120.59</v>
      </c>
      <c r="H33" s="138"/>
      <c r="I33" s="261"/>
      <c r="J33" s="138">
        <v>20.7145</v>
      </c>
      <c r="K33" s="138">
        <v>0.4</v>
      </c>
      <c r="L33" s="124"/>
      <c r="M33" s="190"/>
    </row>
    <row r="34" spans="1:13" ht="15.75" customHeight="1">
      <c r="A34" s="76" t="s">
        <v>97</v>
      </c>
      <c r="B34" s="123"/>
      <c r="C34" s="123">
        <v>100</v>
      </c>
      <c r="D34" s="123"/>
      <c r="E34" s="258"/>
      <c r="F34" s="138">
        <v>150</v>
      </c>
      <c r="G34" s="138"/>
      <c r="H34" s="138"/>
      <c r="I34" s="261"/>
      <c r="J34" s="138">
        <v>12.17747</v>
      </c>
      <c r="K34" s="138"/>
      <c r="L34" s="124"/>
      <c r="M34" s="190"/>
    </row>
    <row r="35" spans="1:13" ht="15.75" customHeight="1">
      <c r="A35" s="76" t="s">
        <v>98</v>
      </c>
      <c r="B35" s="123"/>
      <c r="C35" s="123"/>
      <c r="D35" s="123"/>
      <c r="E35" s="258"/>
      <c r="F35" s="138"/>
      <c r="G35" s="138"/>
      <c r="H35" s="138"/>
      <c r="I35" s="261"/>
      <c r="J35" s="138"/>
      <c r="K35" s="138"/>
      <c r="L35" s="124"/>
      <c r="M35" s="190"/>
    </row>
    <row r="36" spans="1:13" ht="45">
      <c r="A36" s="76" t="s">
        <v>99</v>
      </c>
      <c r="B36" s="123">
        <v>10</v>
      </c>
      <c r="C36" s="123"/>
      <c r="D36" s="123"/>
      <c r="E36" s="258"/>
      <c r="F36" s="138">
        <v>10</v>
      </c>
      <c r="G36" s="138"/>
      <c r="H36" s="138"/>
      <c r="I36" s="261"/>
      <c r="J36" s="138">
        <v>4.63</v>
      </c>
      <c r="K36" s="138"/>
      <c r="L36" s="124"/>
      <c r="M36" s="190"/>
    </row>
    <row r="37" spans="1:13" ht="45">
      <c r="A37" s="76" t="s">
        <v>100</v>
      </c>
      <c r="B37" s="123">
        <v>40</v>
      </c>
      <c r="C37" s="123">
        <v>5</v>
      </c>
      <c r="D37" s="123"/>
      <c r="E37" s="258"/>
      <c r="F37" s="138">
        <v>40</v>
      </c>
      <c r="G37" s="138">
        <v>5</v>
      </c>
      <c r="H37" s="138"/>
      <c r="I37" s="261"/>
      <c r="J37" s="138">
        <v>8.236709999999999</v>
      </c>
      <c r="K37" s="138">
        <v>2.2995</v>
      </c>
      <c r="L37" s="124"/>
      <c r="M37" s="190"/>
    </row>
    <row r="38" spans="1:13" ht="30">
      <c r="A38" s="76" t="s">
        <v>118</v>
      </c>
      <c r="B38" s="129"/>
      <c r="C38" s="123"/>
      <c r="D38" s="123"/>
      <c r="E38" s="258"/>
      <c r="F38" s="139"/>
      <c r="G38" s="138"/>
      <c r="H38" s="138"/>
      <c r="I38" s="261"/>
      <c r="J38" s="139"/>
      <c r="K38" s="138"/>
      <c r="L38" s="124"/>
      <c r="M38" s="190"/>
    </row>
    <row r="39" spans="1:13" ht="15.75" customHeight="1">
      <c r="A39" s="189" t="s">
        <v>101</v>
      </c>
      <c r="B39" s="129">
        <v>165.7</v>
      </c>
      <c r="C39" s="123">
        <v>291.4</v>
      </c>
      <c r="D39" s="123"/>
      <c r="E39" s="258"/>
      <c r="F39" s="139">
        <v>165.5</v>
      </c>
      <c r="G39" s="138">
        <v>441</v>
      </c>
      <c r="H39" s="138"/>
      <c r="I39" s="261"/>
      <c r="J39" s="139">
        <v>161.01829</v>
      </c>
      <c r="K39" s="138">
        <v>27.25</v>
      </c>
      <c r="L39" s="124"/>
      <c r="M39" s="190"/>
    </row>
    <row r="40" spans="1:13" s="121" customFormat="1" ht="15.75" customHeight="1">
      <c r="A40" s="75" t="s">
        <v>102</v>
      </c>
      <c r="B40" s="119"/>
      <c r="C40" s="119"/>
      <c r="D40" s="119"/>
      <c r="E40" s="258"/>
      <c r="F40" s="136"/>
      <c r="G40" s="136"/>
      <c r="H40" s="136"/>
      <c r="I40" s="261"/>
      <c r="J40" s="136"/>
      <c r="K40" s="136"/>
      <c r="L40" s="120"/>
      <c r="M40" s="190"/>
    </row>
    <row r="41" spans="1:13" s="121" customFormat="1" ht="15.75" customHeight="1">
      <c r="A41" s="75" t="s">
        <v>7</v>
      </c>
      <c r="B41" s="119"/>
      <c r="C41" s="119"/>
      <c r="D41" s="119"/>
      <c r="E41" s="258"/>
      <c r="F41" s="136"/>
      <c r="G41" s="136"/>
      <c r="H41" s="136"/>
      <c r="I41" s="261"/>
      <c r="J41" s="136"/>
      <c r="K41" s="136"/>
      <c r="L41" s="120"/>
      <c r="M41" s="190"/>
    </row>
    <row r="42" spans="1:13" s="121" customFormat="1" ht="15.75" customHeight="1">
      <c r="A42" s="75" t="s">
        <v>6</v>
      </c>
      <c r="B42" s="119"/>
      <c r="C42" s="119"/>
      <c r="D42" s="119"/>
      <c r="E42" s="258"/>
      <c r="F42" s="136"/>
      <c r="G42" s="136"/>
      <c r="H42" s="136"/>
      <c r="I42" s="261"/>
      <c r="J42" s="136"/>
      <c r="K42" s="136"/>
      <c r="L42" s="120"/>
      <c r="M42" s="190"/>
    </row>
    <row r="43" spans="1:13" s="121" customFormat="1" ht="15.75" customHeight="1">
      <c r="A43" s="75" t="s">
        <v>8</v>
      </c>
      <c r="B43" s="119">
        <v>10</v>
      </c>
      <c r="C43" s="119"/>
      <c r="D43" s="119"/>
      <c r="E43" s="258"/>
      <c r="F43" s="136">
        <v>10</v>
      </c>
      <c r="G43" s="136"/>
      <c r="H43" s="136"/>
      <c r="I43" s="261"/>
      <c r="J43" s="136">
        <v>2.5</v>
      </c>
      <c r="K43" s="136"/>
      <c r="L43" s="120"/>
      <c r="M43" s="190"/>
    </row>
    <row r="44" spans="1:13" s="121" customFormat="1" ht="15.75" customHeight="1">
      <c r="A44" s="75" t="s">
        <v>0</v>
      </c>
      <c r="B44" s="119">
        <v>127.5</v>
      </c>
      <c r="C44" s="119"/>
      <c r="D44" s="119"/>
      <c r="E44" s="258"/>
      <c r="F44" s="136">
        <v>127.5</v>
      </c>
      <c r="G44" s="136">
        <v>150</v>
      </c>
      <c r="H44" s="136"/>
      <c r="I44" s="261"/>
      <c r="J44" s="136">
        <v>0.57816</v>
      </c>
      <c r="K44" s="136">
        <v>42.22143</v>
      </c>
      <c r="L44" s="120"/>
      <c r="M44" s="190"/>
    </row>
    <row r="45" spans="1:13" s="121" customFormat="1" ht="15.75" customHeight="1">
      <c r="A45" s="74" t="s">
        <v>103</v>
      </c>
      <c r="B45" s="136">
        <f>B46+B50+B51+B52</f>
        <v>170.32</v>
      </c>
      <c r="C45" s="136">
        <f>C46+C50+C51+C52</f>
        <v>43.6</v>
      </c>
      <c r="D45" s="119"/>
      <c r="E45" s="258"/>
      <c r="F45" s="136">
        <f>F46+F50+F51+F52</f>
        <v>170</v>
      </c>
      <c r="G45" s="136">
        <f>G46+G50+G51+G52</f>
        <v>484</v>
      </c>
      <c r="H45" s="136"/>
      <c r="I45" s="261"/>
      <c r="J45" s="136">
        <f>J46+J50+J51+J52</f>
        <v>0</v>
      </c>
      <c r="K45" s="136">
        <f>K46+K50+K51+K52</f>
        <v>33.719</v>
      </c>
      <c r="L45" s="120"/>
      <c r="M45" s="190"/>
    </row>
    <row r="46" spans="1:13" s="121" customFormat="1" ht="15.75" customHeight="1">
      <c r="A46" s="75" t="s">
        <v>104</v>
      </c>
      <c r="B46" s="119">
        <f>B47+B48+B49</f>
        <v>170.32</v>
      </c>
      <c r="C46" s="119">
        <f>C47+C48+C49</f>
        <v>43.6</v>
      </c>
      <c r="D46" s="119"/>
      <c r="E46" s="258"/>
      <c r="F46" s="119">
        <f>F47+F48+F49</f>
        <v>170</v>
      </c>
      <c r="G46" s="119">
        <f>G47+G48+G49</f>
        <v>484</v>
      </c>
      <c r="H46" s="136"/>
      <c r="I46" s="261"/>
      <c r="J46" s="119">
        <f>J47+J48+J49</f>
        <v>0</v>
      </c>
      <c r="K46" s="119">
        <f>K47+K48+K49</f>
        <v>33.719</v>
      </c>
      <c r="L46" s="120"/>
      <c r="M46" s="190"/>
    </row>
    <row r="47" spans="1:13" ht="15.75" customHeight="1">
      <c r="A47" s="76" t="s">
        <v>105</v>
      </c>
      <c r="B47" s="123">
        <v>62.82</v>
      </c>
      <c r="C47" s="130">
        <v>43.6</v>
      </c>
      <c r="D47" s="123"/>
      <c r="E47" s="258"/>
      <c r="F47" s="138">
        <v>62.5</v>
      </c>
      <c r="G47" s="138">
        <v>294</v>
      </c>
      <c r="H47" s="138"/>
      <c r="I47" s="261"/>
      <c r="J47" s="138"/>
      <c r="K47" s="138"/>
      <c r="L47" s="124"/>
      <c r="M47" s="190"/>
    </row>
    <row r="48" spans="1:13" ht="15.75" customHeight="1">
      <c r="A48" s="76" t="s">
        <v>106</v>
      </c>
      <c r="B48" s="123">
        <v>107.5</v>
      </c>
      <c r="C48" s="123"/>
      <c r="D48" s="123"/>
      <c r="E48" s="258"/>
      <c r="F48" s="138">
        <v>107.5</v>
      </c>
      <c r="G48" s="138">
        <v>189.12</v>
      </c>
      <c r="H48" s="138"/>
      <c r="I48" s="261"/>
      <c r="J48" s="138"/>
      <c r="K48" s="138">
        <v>32.84</v>
      </c>
      <c r="L48" s="124"/>
      <c r="M48" s="190"/>
    </row>
    <row r="49" spans="1:13" ht="15.75" customHeight="1">
      <c r="A49" s="76" t="s">
        <v>107</v>
      </c>
      <c r="B49" s="123"/>
      <c r="C49" s="123"/>
      <c r="D49" s="123"/>
      <c r="E49" s="258"/>
      <c r="F49" s="138"/>
      <c r="G49" s="138">
        <v>0.88</v>
      </c>
      <c r="H49" s="138"/>
      <c r="I49" s="261"/>
      <c r="J49" s="138"/>
      <c r="K49" s="138">
        <v>0.879</v>
      </c>
      <c r="L49" s="124"/>
      <c r="M49" s="190"/>
    </row>
    <row r="50" spans="1:13" s="121" customFormat="1" ht="15.75" customHeight="1">
      <c r="A50" s="75" t="s">
        <v>108</v>
      </c>
      <c r="B50" s="119"/>
      <c r="C50" s="119"/>
      <c r="D50" s="119"/>
      <c r="E50" s="258"/>
      <c r="F50" s="136"/>
      <c r="G50" s="136"/>
      <c r="H50" s="136"/>
      <c r="I50" s="261"/>
      <c r="J50" s="136"/>
      <c r="K50" s="136"/>
      <c r="L50" s="120"/>
      <c r="M50" s="190"/>
    </row>
    <row r="51" spans="1:13" s="121" customFormat="1" ht="15.75" customHeight="1">
      <c r="A51" s="75" t="s">
        <v>109</v>
      </c>
      <c r="B51" s="119"/>
      <c r="C51" s="119"/>
      <c r="D51" s="119"/>
      <c r="E51" s="258"/>
      <c r="F51" s="136"/>
      <c r="G51" s="136"/>
      <c r="H51" s="136"/>
      <c r="I51" s="261"/>
      <c r="J51" s="136"/>
      <c r="K51" s="136"/>
      <c r="L51" s="120"/>
      <c r="M51" s="190"/>
    </row>
    <row r="52" spans="1:13" s="121" customFormat="1" ht="15.75" customHeight="1">
      <c r="A52" s="75" t="s">
        <v>110</v>
      </c>
      <c r="B52" s="119"/>
      <c r="C52" s="119"/>
      <c r="D52" s="119"/>
      <c r="E52" s="258"/>
      <c r="F52" s="136"/>
      <c r="G52" s="136"/>
      <c r="H52" s="136"/>
      <c r="I52" s="261"/>
      <c r="J52" s="136"/>
      <c r="K52" s="136"/>
      <c r="L52" s="120"/>
      <c r="M52" s="190"/>
    </row>
    <row r="53" spans="1:13" s="121" customFormat="1" ht="15.75" customHeight="1">
      <c r="A53" s="74" t="s">
        <v>111</v>
      </c>
      <c r="B53" s="119"/>
      <c r="C53" s="119"/>
      <c r="D53" s="119"/>
      <c r="E53" s="258"/>
      <c r="F53" s="136"/>
      <c r="G53" s="136"/>
      <c r="H53" s="136"/>
      <c r="I53" s="261"/>
      <c r="J53" s="136"/>
      <c r="K53" s="136"/>
      <c r="L53" s="120"/>
      <c r="M53" s="190"/>
    </row>
    <row r="54" spans="1:13" s="121" customFormat="1" ht="15.75" customHeight="1">
      <c r="A54" s="74" t="s">
        <v>112</v>
      </c>
      <c r="B54" s="119"/>
      <c r="C54" s="119"/>
      <c r="D54" s="119"/>
      <c r="E54" s="258"/>
      <c r="F54" s="136"/>
      <c r="G54" s="136"/>
      <c r="H54" s="136"/>
      <c r="I54" s="261"/>
      <c r="J54" s="136"/>
      <c r="K54" s="136"/>
      <c r="L54" s="120"/>
      <c r="M54" s="190"/>
    </row>
    <row r="55" spans="1:13" s="118" customFormat="1" ht="16.5" customHeight="1" thickBot="1">
      <c r="A55" s="79" t="s">
        <v>113</v>
      </c>
      <c r="B55" s="140">
        <f>B6-B20</f>
        <v>0</v>
      </c>
      <c r="C55" s="140">
        <f>C6-C20</f>
        <v>-100</v>
      </c>
      <c r="D55" s="131"/>
      <c r="E55" s="259"/>
      <c r="F55" s="140">
        <f>F6-F20</f>
        <v>0</v>
      </c>
      <c r="G55" s="140">
        <f>G6-G20</f>
        <v>-1000.5900000000001</v>
      </c>
      <c r="H55" s="140"/>
      <c r="I55" s="262"/>
      <c r="J55" s="140">
        <f>J6-J20</f>
        <v>0</v>
      </c>
      <c r="K55" s="140">
        <f>K6-K20</f>
        <v>39.021770000000004</v>
      </c>
      <c r="L55" s="132"/>
      <c r="M55" s="190"/>
    </row>
    <row r="56" spans="1:13" ht="32.25" customHeight="1">
      <c r="A56" s="250" t="s">
        <v>162</v>
      </c>
      <c r="B56" s="250"/>
      <c r="C56" s="250"/>
      <c r="D56" s="250"/>
      <c r="E56" s="250"/>
      <c r="F56" s="250"/>
      <c r="G56" s="250"/>
      <c r="H56" s="250"/>
      <c r="I56" s="250"/>
      <c r="J56" s="250"/>
      <c r="K56" s="250"/>
      <c r="L56" s="250"/>
      <c r="M56" s="190"/>
    </row>
    <row r="57" spans="1:13" ht="32.25" customHeight="1">
      <c r="A57" s="251" t="s">
        <v>163</v>
      </c>
      <c r="B57" s="251"/>
      <c r="C57" s="251"/>
      <c r="D57" s="251"/>
      <c r="E57" s="251"/>
      <c r="F57" s="251"/>
      <c r="G57" s="251"/>
      <c r="H57" s="251"/>
      <c r="I57" s="251"/>
      <c r="J57" s="251"/>
      <c r="K57" s="251"/>
      <c r="L57" s="251"/>
      <c r="M57" s="190"/>
    </row>
  </sheetData>
  <sheetProtection/>
  <mergeCells count="11">
    <mergeCell ref="B4:D4"/>
    <mergeCell ref="A1:L1"/>
    <mergeCell ref="A4:A5"/>
    <mergeCell ref="A56:L56"/>
    <mergeCell ref="A57:L57"/>
    <mergeCell ref="F4:H4"/>
    <mergeCell ref="J4:L4"/>
    <mergeCell ref="A2:L2"/>
    <mergeCell ref="A3:L3"/>
    <mergeCell ref="E4:E55"/>
    <mergeCell ref="I4:I55"/>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tabColor rgb="FF7030A0"/>
  </sheetPr>
  <dimension ref="A1:P11"/>
  <sheetViews>
    <sheetView view="pageBreakPreview" zoomScale="110" zoomScaleSheetLayoutView="110" zoomScalePageLayoutView="0" workbookViewId="0" topLeftCell="A1">
      <selection activeCell="B3" sqref="B3:N3"/>
    </sheetView>
  </sheetViews>
  <sheetFormatPr defaultColWidth="9.140625" defaultRowHeight="15"/>
  <cols>
    <col min="1" max="1" width="9.140625" style="49" customWidth="1"/>
    <col min="2" max="2" width="23.28125" style="49" bestFit="1" customWidth="1"/>
    <col min="3" max="3" width="11.00390625" style="49" bestFit="1" customWidth="1"/>
    <col min="4" max="4" width="11.421875" style="49" bestFit="1" customWidth="1"/>
    <col min="5" max="5" width="11.8515625" style="49" bestFit="1" customWidth="1"/>
    <col min="6" max="6" width="12.00390625" style="49" bestFit="1" customWidth="1"/>
    <col min="7" max="7" width="11.00390625" style="49" bestFit="1" customWidth="1"/>
    <col min="8" max="8" width="11.421875" style="49" bestFit="1" customWidth="1"/>
    <col min="9" max="9" width="11.8515625" style="49" bestFit="1" customWidth="1"/>
    <col min="10" max="10" width="12.00390625" style="49" bestFit="1" customWidth="1"/>
    <col min="11" max="11" width="12.28125" style="49" bestFit="1" customWidth="1"/>
    <col min="12" max="12" width="14.140625" style="49" customWidth="1"/>
    <col min="13" max="13" width="14.8515625" style="49" customWidth="1"/>
    <col min="14" max="14" width="14.57421875" style="49" customWidth="1"/>
    <col min="15" max="16384" width="9.140625" style="49" customWidth="1"/>
  </cols>
  <sheetData>
    <row r="1" spans="1:15" ht="15.75" customHeight="1">
      <c r="A1" s="89"/>
      <c r="B1" s="227" t="s">
        <v>123</v>
      </c>
      <c r="C1" s="227"/>
      <c r="D1" s="227"/>
      <c r="E1" s="227"/>
      <c r="F1" s="227"/>
      <c r="G1" s="227"/>
      <c r="H1" s="227"/>
      <c r="I1" s="227"/>
      <c r="J1" s="227"/>
      <c r="K1" s="227"/>
      <c r="L1" s="227"/>
      <c r="M1" s="227"/>
      <c r="N1" s="227"/>
      <c r="O1" s="89"/>
    </row>
    <row r="2" spans="2:14" ht="82.5" customHeight="1">
      <c r="B2" s="225" t="s">
        <v>335</v>
      </c>
      <c r="C2" s="225"/>
      <c r="D2" s="225"/>
      <c r="E2" s="225"/>
      <c r="F2" s="225"/>
      <c r="G2" s="225"/>
      <c r="H2" s="225"/>
      <c r="I2" s="225"/>
      <c r="J2" s="225"/>
      <c r="K2" s="225"/>
      <c r="L2" s="225"/>
      <c r="M2" s="225"/>
      <c r="N2" s="225"/>
    </row>
    <row r="3" spans="2:14" ht="19.5" customHeight="1" thickBot="1">
      <c r="B3" s="226" t="s">
        <v>28</v>
      </c>
      <c r="C3" s="226"/>
      <c r="D3" s="226"/>
      <c r="E3" s="226"/>
      <c r="F3" s="226"/>
      <c r="G3" s="226"/>
      <c r="H3" s="226"/>
      <c r="I3" s="226"/>
      <c r="J3" s="226"/>
      <c r="K3" s="226"/>
      <c r="L3" s="226"/>
      <c r="M3" s="226"/>
      <c r="N3" s="226"/>
    </row>
    <row r="4" spans="2:14" s="57" customFormat="1" ht="15" customHeight="1">
      <c r="B4" s="268" t="s">
        <v>55</v>
      </c>
      <c r="C4" s="265" t="s">
        <v>56</v>
      </c>
      <c r="D4" s="266"/>
      <c r="E4" s="266"/>
      <c r="F4" s="267"/>
      <c r="G4" s="265" t="s">
        <v>143</v>
      </c>
      <c r="H4" s="266"/>
      <c r="I4" s="266"/>
      <c r="J4" s="267"/>
      <c r="K4" s="265" t="s">
        <v>57</v>
      </c>
      <c r="L4" s="266"/>
      <c r="M4" s="266"/>
      <c r="N4" s="267"/>
    </row>
    <row r="5" spans="2:14" s="57" customFormat="1" ht="15" customHeight="1">
      <c r="B5" s="269"/>
      <c r="C5" s="107" t="s">
        <v>138</v>
      </c>
      <c r="D5" s="100" t="s">
        <v>139</v>
      </c>
      <c r="E5" s="100" t="s">
        <v>140</v>
      </c>
      <c r="F5" s="105" t="s">
        <v>141</v>
      </c>
      <c r="G5" s="107" t="s">
        <v>138</v>
      </c>
      <c r="H5" s="100" t="s">
        <v>139</v>
      </c>
      <c r="I5" s="100" t="s">
        <v>140</v>
      </c>
      <c r="J5" s="105" t="s">
        <v>141</v>
      </c>
      <c r="K5" s="186" t="s">
        <v>138</v>
      </c>
      <c r="L5" s="100" t="s">
        <v>139</v>
      </c>
      <c r="M5" s="100" t="s">
        <v>140</v>
      </c>
      <c r="N5" s="105" t="s">
        <v>141</v>
      </c>
    </row>
    <row r="6" spans="2:16" ht="29.25" customHeight="1">
      <c r="B6" s="111" t="s">
        <v>58</v>
      </c>
      <c r="C6" s="112">
        <v>9800</v>
      </c>
      <c r="D6" s="112"/>
      <c r="E6" s="112"/>
      <c r="F6" s="112"/>
      <c r="G6" s="112">
        <v>116822.78</v>
      </c>
      <c r="H6" s="112"/>
      <c r="I6" s="112"/>
      <c r="J6" s="112"/>
      <c r="K6" s="112">
        <f>G6+C6</f>
        <v>126622.78</v>
      </c>
      <c r="L6" s="112">
        <f>H6+D6</f>
        <v>0</v>
      </c>
      <c r="M6" s="112">
        <f>I6+E6</f>
        <v>0</v>
      </c>
      <c r="N6" s="112">
        <f>J6+F6</f>
        <v>0</v>
      </c>
      <c r="P6" s="110"/>
    </row>
    <row r="7" spans="2:14" ht="29.25" customHeight="1">
      <c r="B7" s="111" t="s">
        <v>59</v>
      </c>
      <c r="C7" s="112"/>
      <c r="D7" s="112"/>
      <c r="E7" s="112"/>
      <c r="F7" s="112"/>
      <c r="G7" s="112"/>
      <c r="H7" s="112"/>
      <c r="I7" s="112"/>
      <c r="J7" s="112"/>
      <c r="K7" s="112"/>
      <c r="L7" s="112"/>
      <c r="M7" s="112"/>
      <c r="N7" s="112">
        <f>J7+F7</f>
        <v>0</v>
      </c>
    </row>
    <row r="8" spans="2:14" ht="29.25" customHeight="1">
      <c r="B8" s="111" t="s">
        <v>60</v>
      </c>
      <c r="C8" s="112"/>
      <c r="D8" s="112"/>
      <c r="E8" s="112"/>
      <c r="F8" s="112"/>
      <c r="G8" s="112">
        <v>0</v>
      </c>
      <c r="H8" s="112"/>
      <c r="I8" s="112"/>
      <c r="J8" s="112"/>
      <c r="K8" s="112">
        <f>G8+C8</f>
        <v>0</v>
      </c>
      <c r="L8" s="112">
        <f>H8+D8</f>
        <v>0</v>
      </c>
      <c r="M8" s="112">
        <f>I8+E8</f>
        <v>0</v>
      </c>
      <c r="N8" s="112">
        <f>J8+F8</f>
        <v>0</v>
      </c>
    </row>
    <row r="9" spans="2:14" s="56" customFormat="1" ht="29.25" customHeight="1" thickBot="1">
      <c r="B9" s="106" t="s">
        <v>27</v>
      </c>
      <c r="C9" s="59">
        <f>SUM(C6:C8)</f>
        <v>9800</v>
      </c>
      <c r="D9" s="59">
        <f aca="true" t="shared" si="0" ref="D9:J9">SUM(D6:D8)</f>
        <v>0</v>
      </c>
      <c r="E9" s="59">
        <f t="shared" si="0"/>
        <v>0</v>
      </c>
      <c r="F9" s="59">
        <f t="shared" si="0"/>
        <v>0</v>
      </c>
      <c r="G9" s="59">
        <f t="shared" si="0"/>
        <v>116822.78</v>
      </c>
      <c r="H9" s="59">
        <f t="shared" si="0"/>
        <v>0</v>
      </c>
      <c r="I9" s="59">
        <f t="shared" si="0"/>
        <v>0</v>
      </c>
      <c r="J9" s="106">
        <f t="shared" si="0"/>
        <v>0</v>
      </c>
      <c r="K9" s="187">
        <f>SUM(K6:K8)</f>
        <v>126622.78</v>
      </c>
      <c r="L9" s="185">
        <f>SUM(L6:L8)</f>
        <v>0</v>
      </c>
      <c r="M9" s="142">
        <f>SUM(M6:M8)</f>
        <v>0</v>
      </c>
      <c r="N9" s="142">
        <f>SUM(N6:N8)</f>
        <v>0</v>
      </c>
    </row>
    <row r="10" spans="2:14" ht="76.5" customHeight="1">
      <c r="B10" s="270" t="s">
        <v>148</v>
      </c>
      <c r="C10" s="271"/>
      <c r="D10" s="271"/>
      <c r="E10" s="271"/>
      <c r="F10" s="271"/>
      <c r="G10" s="271"/>
      <c r="H10" s="271"/>
      <c r="I10" s="271"/>
      <c r="J10" s="271"/>
      <c r="K10" s="271"/>
      <c r="L10" s="271"/>
      <c r="M10" s="271"/>
      <c r="N10" s="271"/>
    </row>
    <row r="11" spans="2:14" ht="60" customHeight="1">
      <c r="B11" s="263" t="s">
        <v>147</v>
      </c>
      <c r="C11" s="264"/>
      <c r="D11" s="264"/>
      <c r="E11" s="264"/>
      <c r="F11" s="264"/>
      <c r="G11" s="264"/>
      <c r="H11" s="264"/>
      <c r="I11" s="264"/>
      <c r="J11" s="264"/>
      <c r="K11" s="264"/>
      <c r="L11" s="264"/>
      <c r="M11" s="264"/>
      <c r="N11" s="264"/>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sheetPr>
    <tabColor rgb="FF7030A0"/>
  </sheetPr>
  <dimension ref="B1:F9"/>
  <sheetViews>
    <sheetView view="pageBreakPreview" zoomScale="120" zoomScaleSheetLayoutView="120" zoomScalePageLayoutView="0" workbookViewId="0" topLeftCell="A1">
      <selection activeCell="D7" sqref="D7"/>
    </sheetView>
  </sheetViews>
  <sheetFormatPr defaultColWidth="9.140625" defaultRowHeight="15"/>
  <cols>
    <col min="1" max="1" width="9.140625" style="49" customWidth="1"/>
    <col min="2" max="2" width="30.140625" style="49" customWidth="1"/>
    <col min="3" max="3" width="19.00390625" style="49" customWidth="1"/>
    <col min="4" max="4" width="16.8515625" style="49" bestFit="1" customWidth="1"/>
    <col min="5" max="5" width="7.421875" style="49" bestFit="1" customWidth="1"/>
    <col min="6" max="6" width="9.7109375" style="49" bestFit="1" customWidth="1"/>
    <col min="7" max="16384" width="9.140625" style="49" customWidth="1"/>
  </cols>
  <sheetData>
    <row r="1" spans="2:6" ht="15.75">
      <c r="B1" s="227" t="s">
        <v>124</v>
      </c>
      <c r="C1" s="227"/>
      <c r="D1" s="227"/>
      <c r="E1" s="227"/>
      <c r="F1" s="89"/>
    </row>
    <row r="2" spans="2:5" ht="36" customHeight="1">
      <c r="B2" s="272" t="s">
        <v>334</v>
      </c>
      <c r="C2" s="272"/>
      <c r="D2" s="272"/>
      <c r="E2" s="272"/>
    </row>
    <row r="3" spans="2:5" ht="11.25" customHeight="1" thickBot="1">
      <c r="B3" s="226" t="s">
        <v>28</v>
      </c>
      <c r="C3" s="226"/>
      <c r="D3" s="226"/>
      <c r="E3" s="226"/>
    </row>
    <row r="4" spans="2:5" s="57" customFormat="1" ht="25.5">
      <c r="B4" s="15" t="s">
        <v>55</v>
      </c>
      <c r="C4" s="101" t="s">
        <v>56</v>
      </c>
      <c r="D4" s="101" t="s">
        <v>143</v>
      </c>
      <c r="E4" s="102" t="s">
        <v>57</v>
      </c>
    </row>
    <row r="5" spans="2:5" ht="35.25" customHeight="1">
      <c r="B5" s="58" t="s">
        <v>61</v>
      </c>
      <c r="C5" s="48"/>
      <c r="D5" s="48">
        <v>8980</v>
      </c>
      <c r="E5" s="52">
        <f>C5+D5</f>
        <v>8980</v>
      </c>
    </row>
    <row r="6" spans="2:6" ht="35.25" customHeight="1">
      <c r="B6" s="58" t="s">
        <v>62</v>
      </c>
      <c r="C6" s="48"/>
      <c r="D6" s="48">
        <v>3489.25</v>
      </c>
      <c r="E6" s="52">
        <f>C6+D6</f>
        <v>3489.25</v>
      </c>
      <c r="F6" s="110"/>
    </row>
    <row r="7" spans="2:6" s="56" customFormat="1" ht="35.25" customHeight="1" thickBot="1">
      <c r="B7" s="59" t="s">
        <v>27</v>
      </c>
      <c r="C7" s="60"/>
      <c r="D7" s="60"/>
      <c r="E7" s="61"/>
      <c r="F7" s="143"/>
    </row>
    <row r="8" spans="2:6" s="56" customFormat="1" ht="71.25" customHeight="1">
      <c r="B8" s="273" t="s">
        <v>150</v>
      </c>
      <c r="C8" s="273"/>
      <c r="D8" s="273"/>
      <c r="E8" s="273"/>
      <c r="F8" s="143"/>
    </row>
    <row r="9" spans="2:5" ht="58.5" customHeight="1">
      <c r="B9" s="263" t="s">
        <v>147</v>
      </c>
      <c r="C9" s="264"/>
      <c r="D9" s="264"/>
      <c r="E9" s="264"/>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00B050"/>
  </sheetPr>
  <dimension ref="A1:DW27"/>
  <sheetViews>
    <sheetView view="pageBreakPreview" zoomScale="110" zoomScaleSheetLayoutView="110" zoomScalePageLayoutView="0" workbookViewId="0" topLeftCell="A19">
      <selection activeCell="B27" sqref="B27:D27"/>
    </sheetView>
  </sheetViews>
  <sheetFormatPr defaultColWidth="9.140625" defaultRowHeight="15"/>
  <cols>
    <col min="1" max="1" width="5.57421875" style="63" customWidth="1"/>
    <col min="2" max="2" width="13.7109375" style="63" customWidth="1"/>
    <col min="3" max="3" width="54.421875" style="63" customWidth="1"/>
    <col min="4" max="4" width="35.57421875" style="63" customWidth="1"/>
    <col min="5" max="16384" width="9.140625" style="63" customWidth="1"/>
  </cols>
  <sheetData>
    <row r="1" spans="2:5" ht="15.75" customHeight="1">
      <c r="B1" s="227" t="s">
        <v>125</v>
      </c>
      <c r="C1" s="227"/>
      <c r="D1" s="227"/>
      <c r="E1" s="89"/>
    </row>
    <row r="2" spans="2:7" s="30" customFormat="1" ht="78.75" customHeight="1" thickBot="1">
      <c r="B2" s="274" t="s">
        <v>66</v>
      </c>
      <c r="C2" s="274"/>
      <c r="D2" s="274"/>
      <c r="F2" s="66"/>
      <c r="G2" s="66"/>
    </row>
    <row r="3" spans="2:4" s="67" customFormat="1" ht="31.5" customHeight="1">
      <c r="B3" s="92" t="s">
        <v>40</v>
      </c>
      <c r="C3" s="93" t="s">
        <v>65</v>
      </c>
      <c r="D3" s="94" t="s">
        <v>64</v>
      </c>
    </row>
    <row r="4" spans="1:49" s="65" customFormat="1" ht="13.5">
      <c r="A4" s="63"/>
      <c r="B4" s="95"/>
      <c r="C4" s="64"/>
      <c r="D4" s="96"/>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row>
    <row r="5" spans="1:49" s="65" customFormat="1" ht="13.5">
      <c r="A5" s="63"/>
      <c r="B5" s="95"/>
      <c r="C5" s="64"/>
      <c r="D5" s="96"/>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row>
    <row r="6" spans="1:49" s="65" customFormat="1" ht="13.5">
      <c r="A6" s="63"/>
      <c r="B6" s="95"/>
      <c r="C6" s="64"/>
      <c r="D6" s="96"/>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row>
    <row r="7" spans="1:127" s="65" customFormat="1" ht="13.5">
      <c r="A7" s="63"/>
      <c r="B7" s="95"/>
      <c r="C7" s="64"/>
      <c r="D7" s="96"/>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row>
    <row r="8" spans="1:49" s="65" customFormat="1" ht="13.5">
      <c r="A8" s="63"/>
      <c r="B8" s="95"/>
      <c r="C8" s="64"/>
      <c r="D8" s="96"/>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row>
    <row r="9" spans="1:49" s="65" customFormat="1" ht="13.5">
      <c r="A9" s="63"/>
      <c r="B9" s="95"/>
      <c r="C9" s="64"/>
      <c r="D9" s="96"/>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row>
    <row r="10" spans="1:49" s="65" customFormat="1" ht="13.5">
      <c r="A10" s="63"/>
      <c r="B10" s="95"/>
      <c r="C10" s="64"/>
      <c r="D10" s="96"/>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row>
    <row r="11" spans="1:49" s="65" customFormat="1" ht="13.5">
      <c r="A11" s="63"/>
      <c r="B11" s="95"/>
      <c r="C11" s="64"/>
      <c r="D11" s="96"/>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row>
    <row r="12" spans="1:49" s="65" customFormat="1" ht="13.5">
      <c r="A12" s="63"/>
      <c r="B12" s="95"/>
      <c r="C12" s="64"/>
      <c r="D12" s="96"/>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row>
    <row r="13" spans="1:127" s="65" customFormat="1" ht="13.5">
      <c r="A13" s="63"/>
      <c r="B13" s="95"/>
      <c r="C13" s="64"/>
      <c r="D13" s="96"/>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row>
    <row r="14" spans="1:127" s="65" customFormat="1" ht="13.5">
      <c r="A14" s="63"/>
      <c r="B14" s="95"/>
      <c r="C14" s="64"/>
      <c r="D14" s="96"/>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row>
    <row r="15" spans="1:127" s="65" customFormat="1" ht="13.5">
      <c r="A15" s="63"/>
      <c r="B15" s="95"/>
      <c r="C15" s="64"/>
      <c r="D15" s="96"/>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row>
    <row r="16" spans="1:127" s="65" customFormat="1" ht="13.5">
      <c r="A16" s="63"/>
      <c r="B16" s="95"/>
      <c r="C16" s="64"/>
      <c r="D16" s="96"/>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row>
    <row r="17" spans="1:127" s="65" customFormat="1" ht="13.5">
      <c r="A17" s="63"/>
      <c r="B17" s="95"/>
      <c r="C17" s="64"/>
      <c r="D17" s="96"/>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row>
    <row r="18" spans="1:127" s="65" customFormat="1" ht="13.5">
      <c r="A18" s="63"/>
      <c r="B18" s="95"/>
      <c r="C18" s="64"/>
      <c r="D18" s="96"/>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row>
    <row r="19" spans="1:127" s="65" customFormat="1" ht="13.5">
      <c r="A19" s="63"/>
      <c r="B19" s="95"/>
      <c r="C19" s="64"/>
      <c r="D19" s="96"/>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row>
    <row r="20" spans="1:127" s="65" customFormat="1" ht="13.5">
      <c r="A20" s="63"/>
      <c r="B20" s="95"/>
      <c r="C20" s="64"/>
      <c r="D20" s="96"/>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row>
    <row r="21" spans="1:127" s="65" customFormat="1" ht="13.5">
      <c r="A21" s="63"/>
      <c r="B21" s="95"/>
      <c r="C21" s="64"/>
      <c r="D21" s="96"/>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row>
    <row r="22" spans="1:127" s="65" customFormat="1" ht="13.5">
      <c r="A22" s="63"/>
      <c r="B22" s="95"/>
      <c r="C22" s="64"/>
      <c r="D22" s="96"/>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row>
    <row r="23" spans="1:127" s="65" customFormat="1" ht="13.5">
      <c r="A23" s="63"/>
      <c r="B23" s="95"/>
      <c r="C23" s="64"/>
      <c r="D23" s="96"/>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row>
    <row r="24" spans="1:127" s="65" customFormat="1" ht="13.5">
      <c r="A24" s="63"/>
      <c r="B24" s="95"/>
      <c r="C24" s="64"/>
      <c r="D24" s="96"/>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row>
    <row r="25" spans="1:127" s="65" customFormat="1" ht="13.5">
      <c r="A25" s="63"/>
      <c r="B25" s="95"/>
      <c r="C25" s="64"/>
      <c r="D25" s="96"/>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row>
    <row r="26" spans="1:127" s="65" customFormat="1" ht="14.25" thickBot="1">
      <c r="A26" s="63"/>
      <c r="B26" s="97"/>
      <c r="C26" s="98"/>
      <c r="D26" s="99"/>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row>
    <row r="27" spans="2:4" ht="34.5" customHeight="1">
      <c r="B27" s="228" t="s">
        <v>136</v>
      </c>
      <c r="C27" s="228"/>
      <c r="D27" s="228"/>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Tinatin Tsinaridze</cp:lastModifiedBy>
  <cp:lastPrinted>2013-10-03T14:29:15Z</cp:lastPrinted>
  <dcterms:created xsi:type="dcterms:W3CDTF">2009-04-27T08:15:56Z</dcterms:created>
  <dcterms:modified xsi:type="dcterms:W3CDTF">2015-08-31T16:23:31Z</dcterms:modified>
  <cp:category/>
  <cp:version/>
  <cp:contentType/>
  <cp:contentStatus/>
</cp:coreProperties>
</file>